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240" yWindow="225" windowWidth="11340" windowHeight="8220" activeTab="0"/>
  </bookViews>
  <sheets>
    <sheet name="B" sheetId="1" r:id="rId1"/>
    <sheet name="Water Content" sheetId="2" r:id="rId2"/>
  </sheets>
  <definedNames>
    <definedName name="__123Graph_A" hidden="1">'B'!$I$14:$M$14</definedName>
    <definedName name="__123Graph_AGraph1" hidden="1">'B'!$I$14:$M$14</definedName>
    <definedName name="__123Graph_LBL_A" hidden="1">'B'!$J$9:$M$9</definedName>
    <definedName name="__123Graph_LBL_AGraph1" hidden="1">'B'!$J$9:$M$9</definedName>
    <definedName name="_Order1" hidden="1">0</definedName>
    <definedName name="_Order2" hidden="1">0</definedName>
    <definedName name="_xlnm.Print_Area" localSheetId="0">'B'!$B$1:$O$39</definedName>
  </definedNames>
  <calcPr fullCalcOnLoad="1"/>
</workbook>
</file>

<file path=xl/sharedStrings.xml><?xml version="1.0" encoding="utf-8"?>
<sst xmlns="http://schemas.openxmlformats.org/spreadsheetml/2006/main" count="56" uniqueCount="39">
  <si>
    <t>Air Usage</t>
  </si>
  <si>
    <t>cfm</t>
  </si>
  <si>
    <t xml:space="preserve"> </t>
  </si>
  <si>
    <t>Litres          Annum</t>
  </si>
  <si>
    <t>Litres                Week</t>
  </si>
  <si>
    <t xml:space="preserve">Dewpoint </t>
  </si>
  <si>
    <t>Drying Method</t>
  </si>
  <si>
    <t>After Cooler</t>
  </si>
  <si>
    <t>No Treatment</t>
  </si>
  <si>
    <t>Refrigerant</t>
  </si>
  <si>
    <t>Desiccant</t>
  </si>
  <si>
    <t>Gallons               Week</t>
  </si>
  <si>
    <t>Gallons         Annum</t>
  </si>
  <si>
    <t>Capacity</t>
  </si>
  <si>
    <t>Imperial Units</t>
  </si>
  <si>
    <t>Metric Units</t>
  </si>
  <si>
    <t>Litres/ Sec</t>
  </si>
  <si>
    <r>
      <t>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/Hour</t>
    </r>
  </si>
  <si>
    <t>Load Factor</t>
  </si>
  <si>
    <t>Weeks Per Annum</t>
  </si>
  <si>
    <t>Annual operating hours</t>
  </si>
  <si>
    <t>Deliquescent</t>
  </si>
  <si>
    <t xml:space="preserve"> NOTE MOISTURE VAPOUR WILL NOT SEPARATE INTO WATER DROPLETS UNLESS THE AMBIENT TEMPERATURE IS LESS THAN STATED DEWPOINT TEMPERATURE</t>
  </si>
  <si>
    <t>The following performances are based on information received and are to be used for guidance only, When comparing the performance of different drying methods</t>
  </si>
  <si>
    <t>Weekly Hours</t>
  </si>
  <si>
    <t>Relative Humidity</t>
  </si>
  <si>
    <t>Water Remaining in Compressed Air</t>
  </si>
  <si>
    <t>Dewpoint</t>
  </si>
  <si>
    <t>Ammount of</t>
  </si>
  <si>
    <t>°C</t>
  </si>
  <si>
    <t>gr/m³</t>
  </si>
  <si>
    <t>Ambient Temperature</t>
  </si>
  <si>
    <t>Capacity (FAD)</t>
  </si>
  <si>
    <t>°F</t>
  </si>
  <si>
    <t>Pressure (g)</t>
  </si>
  <si>
    <t>bar (g)</t>
  </si>
  <si>
    <t>psi (g)</t>
  </si>
  <si>
    <t>Air temperature before after cooler</t>
  </si>
  <si>
    <t>Volume of water contained within incoming air</t>
  </si>
</sst>
</file>

<file path=xl/styles.xml><?xml version="1.0" encoding="utf-8"?>
<styleSheet xmlns="http://schemas.openxmlformats.org/spreadsheetml/2006/main">
  <numFmts count="4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0.0_)"/>
    <numFmt numFmtId="179" formatCode="0.0000_)"/>
    <numFmt numFmtId="180" formatCode="&quot;£&quot;#,##0.000_);\(&quot;£&quot;#,##0.000\)"/>
    <numFmt numFmtId="181" formatCode="mmm\-yy_)"/>
    <numFmt numFmtId="182" formatCode="&quot;£&quot;#,##0.00_);\(&quot;£&quot;#,##0.00\)"/>
    <numFmt numFmtId="183" formatCode="dd\-mmm_)"/>
    <numFmt numFmtId="184" formatCode="0_)"/>
    <numFmt numFmtId="185" formatCode="&quot;£&quot;#,##0_);\(&quot;£&quot;#,##0\)"/>
    <numFmt numFmtId="186" formatCode="0.00_)"/>
    <numFmt numFmtId="187" formatCode="0.0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000000"/>
    <numFmt numFmtId="197" formatCode="0.000"/>
    <numFmt numFmtId="198" formatCode="0.000000"/>
    <numFmt numFmtId="199" formatCode="0.00000"/>
    <numFmt numFmtId="200" formatCode="\°\F"/>
    <numFmt numFmtId="201" formatCode="##\°\F"/>
    <numFmt numFmtId="202" formatCode="##\°\C"/>
  </numFmts>
  <fonts count="53">
    <font>
      <sz val="12"/>
      <name val="TIMES"/>
      <family val="0"/>
    </font>
    <font>
      <sz val="10"/>
      <name val="Arial"/>
      <family val="0"/>
    </font>
    <font>
      <b/>
      <sz val="10"/>
      <name val="Arial"/>
      <family val="2"/>
    </font>
    <font>
      <b/>
      <sz val="8"/>
      <color indexed="8"/>
      <name val="Arial"/>
      <family val="2"/>
    </font>
    <font>
      <u val="single"/>
      <sz val="12"/>
      <color indexed="12"/>
      <name val="TIMES"/>
      <family val="0"/>
    </font>
    <font>
      <u val="single"/>
      <sz val="12"/>
      <color indexed="36"/>
      <name val="TIMES"/>
      <family val="0"/>
    </font>
    <font>
      <b/>
      <sz val="9"/>
      <color indexed="8"/>
      <name val="Arial"/>
      <family val="2"/>
    </font>
    <font>
      <sz val="9"/>
      <name val="TIMES"/>
      <family val="0"/>
    </font>
    <font>
      <sz val="8"/>
      <name val="TIMES"/>
      <family val="0"/>
    </font>
    <font>
      <b/>
      <sz val="9"/>
      <color indexed="9"/>
      <name val="Arial"/>
      <family val="2"/>
    </font>
    <font>
      <sz val="9"/>
      <color indexed="9"/>
      <name val="TIMES"/>
      <family val="0"/>
    </font>
    <font>
      <b/>
      <sz val="9"/>
      <name val="Arial"/>
      <family val="2"/>
    </font>
    <font>
      <b/>
      <vertAlign val="superscript"/>
      <sz val="9"/>
      <name val="Arial"/>
      <family val="2"/>
    </font>
    <font>
      <b/>
      <sz val="12"/>
      <color indexed="8"/>
      <name val="Arial"/>
      <family val="2"/>
    </font>
    <font>
      <b/>
      <sz val="9"/>
      <color indexed="10"/>
      <name val="Arial"/>
      <family val="2"/>
    </font>
    <font>
      <sz val="11.5"/>
      <color indexed="63"/>
      <name val="Arial"/>
      <family val="0"/>
    </font>
    <font>
      <sz val="8"/>
      <color indexed="63"/>
      <name val="Arial"/>
      <family val="0"/>
    </font>
    <font>
      <b/>
      <sz val="8.25"/>
      <color indexed="63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63"/>
      <name val="Calibri"/>
      <family val="2"/>
    </font>
    <font>
      <b/>
      <sz val="16"/>
      <color indexed="63"/>
      <name val="Arial"/>
      <family val="0"/>
    </font>
    <font>
      <b/>
      <sz val="12"/>
      <color indexed="6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9"/>
      </top>
      <bottom style="thin">
        <color indexed="9"/>
      </bottom>
    </border>
    <border>
      <left style="thin"/>
      <right>
        <color indexed="63"/>
      </right>
      <top style="thin">
        <color indexed="9"/>
      </top>
      <bottom style="thin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/>
      <top style="thin">
        <color indexed="9"/>
      </top>
      <bottom style="thin">
        <color indexed="9"/>
      </bottom>
    </border>
    <border>
      <left>
        <color indexed="63"/>
      </left>
      <right style="thin"/>
      <top style="thin">
        <color indexed="9"/>
      </top>
      <bottom style="thin"/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3"/>
      </top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>
        <color indexed="63"/>
      </right>
      <top style="thin">
        <color indexed="9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6" fillId="33" borderId="0" xfId="0" applyFont="1" applyFill="1" applyBorder="1" applyAlignment="1">
      <alignment/>
    </xf>
    <xf numFmtId="0" fontId="6" fillId="34" borderId="0" xfId="0" applyFont="1" applyFill="1" applyBorder="1" applyAlignment="1" applyProtection="1">
      <alignment horizontal="centerContinuous"/>
      <protection/>
    </xf>
    <xf numFmtId="0" fontId="6" fillId="34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>
      <alignment horizontal="left"/>
    </xf>
    <xf numFmtId="0" fontId="6" fillId="34" borderId="0" xfId="0" applyFont="1" applyFill="1" applyBorder="1" applyAlignment="1" applyProtection="1">
      <alignment horizontal="left"/>
      <protection/>
    </xf>
    <xf numFmtId="0" fontId="6" fillId="34" borderId="0" xfId="0" applyFont="1" applyFill="1" applyBorder="1" applyAlignment="1" applyProtection="1">
      <alignment horizontal="center"/>
      <protection/>
    </xf>
    <xf numFmtId="9" fontId="6" fillId="34" borderId="0" xfId="0" applyNumberFormat="1" applyFont="1" applyFill="1" applyBorder="1" applyAlignment="1" applyProtection="1">
      <alignment horizontal="center"/>
      <protection/>
    </xf>
    <xf numFmtId="178" fontId="6" fillId="34" borderId="0" xfId="0" applyNumberFormat="1" applyFont="1" applyFill="1" applyBorder="1" applyAlignment="1" applyProtection="1">
      <alignment horizontal="center"/>
      <protection/>
    </xf>
    <xf numFmtId="0" fontId="6" fillId="34" borderId="0" xfId="0" applyFont="1" applyFill="1" applyBorder="1" applyAlignment="1" applyProtection="1">
      <alignment horizontal="centerContinuous" wrapText="1"/>
      <protection/>
    </xf>
    <xf numFmtId="0" fontId="6" fillId="33" borderId="0" xfId="0" applyFont="1" applyFill="1" applyBorder="1" applyAlignment="1" applyProtection="1">
      <alignment/>
      <protection/>
    </xf>
    <xf numFmtId="0" fontId="9" fillId="34" borderId="0" xfId="0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>
      <alignment/>
    </xf>
    <xf numFmtId="179" fontId="6" fillId="34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Border="1" applyAlignment="1">
      <alignment/>
    </xf>
    <xf numFmtId="0" fontId="11" fillId="0" borderId="10" xfId="0" applyFont="1" applyFill="1" applyBorder="1" applyAlignment="1">
      <alignment horizontal="right"/>
    </xf>
    <xf numFmtId="0" fontId="9" fillId="35" borderId="11" xfId="0" applyFont="1" applyFill="1" applyBorder="1" applyAlignment="1" applyProtection="1">
      <alignment horizontal="left"/>
      <protection/>
    </xf>
    <xf numFmtId="0" fontId="9" fillId="35" borderId="12" xfId="0" applyFont="1" applyFill="1" applyBorder="1" applyAlignment="1" applyProtection="1">
      <alignment horizontal="left"/>
      <protection/>
    </xf>
    <xf numFmtId="9" fontId="11" fillId="0" borderId="0" xfId="0" applyNumberFormat="1" applyFont="1" applyFill="1" applyBorder="1" applyAlignment="1" applyProtection="1">
      <alignment horizontal="center"/>
      <protection/>
    </xf>
    <xf numFmtId="0" fontId="13" fillId="34" borderId="0" xfId="0" applyFont="1" applyFill="1" applyBorder="1" applyAlignment="1" applyProtection="1">
      <alignment horizontal="left"/>
      <protection/>
    </xf>
    <xf numFmtId="0" fontId="11" fillId="36" borderId="13" xfId="0" applyFont="1" applyFill="1" applyBorder="1" applyAlignment="1" applyProtection="1">
      <alignment horizontal="left"/>
      <protection/>
    </xf>
    <xf numFmtId="0" fontId="11" fillId="37" borderId="13" xfId="0" applyFont="1" applyFill="1" applyBorder="1" applyAlignment="1">
      <alignment/>
    </xf>
    <xf numFmtId="0" fontId="6" fillId="37" borderId="14" xfId="0" applyFont="1" applyFill="1" applyBorder="1" applyAlignment="1">
      <alignment/>
    </xf>
    <xf numFmtId="0" fontId="11" fillId="36" borderId="15" xfId="0" applyFont="1" applyFill="1" applyBorder="1" applyAlignment="1" applyProtection="1">
      <alignment horizontal="left"/>
      <protection/>
    </xf>
    <xf numFmtId="0" fontId="11" fillId="37" borderId="15" xfId="0" applyFont="1" applyFill="1" applyBorder="1" applyAlignment="1">
      <alignment/>
    </xf>
    <xf numFmtId="0" fontId="11" fillId="36" borderId="16" xfId="0" applyFont="1" applyFill="1" applyBorder="1" applyAlignment="1" applyProtection="1">
      <alignment horizontal="left"/>
      <protection/>
    </xf>
    <xf numFmtId="0" fontId="11" fillId="37" borderId="14" xfId="0" applyFont="1" applyFill="1" applyBorder="1" applyAlignment="1">
      <alignment/>
    </xf>
    <xf numFmtId="0" fontId="11" fillId="36" borderId="13" xfId="0" applyFont="1" applyFill="1" applyBorder="1" applyAlignment="1" applyProtection="1">
      <alignment horizontal="center"/>
      <protection locked="0"/>
    </xf>
    <xf numFmtId="0" fontId="9" fillId="34" borderId="0" xfId="0" applyFont="1" applyFill="1" applyBorder="1" applyAlignment="1" applyProtection="1">
      <alignment horizontal="center"/>
      <protection locked="0"/>
    </xf>
    <xf numFmtId="0" fontId="9" fillId="33" borderId="0" xfId="0" applyFont="1" applyFill="1" applyBorder="1" applyAlignment="1" applyProtection="1">
      <alignment/>
      <protection locked="0"/>
    </xf>
    <xf numFmtId="0" fontId="11" fillId="36" borderId="17" xfId="0" applyFont="1" applyFill="1" applyBorder="1" applyAlignment="1" applyProtection="1">
      <alignment horizontal="center"/>
      <protection locked="0"/>
    </xf>
    <xf numFmtId="9" fontId="11" fillId="36" borderId="18" xfId="0" applyNumberFormat="1" applyFont="1" applyFill="1" applyBorder="1" applyAlignment="1" applyProtection="1">
      <alignment horizontal="center"/>
      <protection locked="0"/>
    </xf>
    <xf numFmtId="0" fontId="11" fillId="36" borderId="15" xfId="0" applyFont="1" applyFill="1" applyBorder="1" applyAlignment="1" applyProtection="1">
      <alignment horizontal="center"/>
      <protection locked="0"/>
    </xf>
    <xf numFmtId="187" fontId="11" fillId="37" borderId="13" xfId="0" applyNumberFormat="1" applyFont="1" applyFill="1" applyBorder="1" applyAlignment="1" applyProtection="1">
      <alignment/>
      <protection locked="0"/>
    </xf>
    <xf numFmtId="187" fontId="11" fillId="37" borderId="15" xfId="0" applyNumberFormat="1" applyFont="1" applyFill="1" applyBorder="1" applyAlignment="1" applyProtection="1">
      <alignment/>
      <protection locked="0"/>
    </xf>
    <xf numFmtId="178" fontId="9" fillId="38" borderId="19" xfId="0" applyNumberFormat="1" applyFont="1" applyFill="1" applyBorder="1" applyAlignment="1" applyProtection="1">
      <alignment horizontal="center"/>
      <protection locked="0"/>
    </xf>
    <xf numFmtId="178" fontId="9" fillId="38" borderId="20" xfId="0" applyNumberFormat="1" applyFont="1" applyFill="1" applyBorder="1" applyAlignment="1" applyProtection="1">
      <alignment horizontal="center"/>
      <protection locked="0"/>
    </xf>
    <xf numFmtId="178" fontId="9" fillId="38" borderId="21" xfId="0" applyNumberFormat="1" applyFont="1" applyFill="1" applyBorder="1" applyAlignment="1" applyProtection="1">
      <alignment horizontal="center"/>
      <protection locked="0"/>
    </xf>
    <xf numFmtId="0" fontId="1" fillId="0" borderId="0" xfId="57">
      <alignment/>
      <protection/>
    </xf>
    <xf numFmtId="196" fontId="1" fillId="0" borderId="0" xfId="57" applyNumberFormat="1">
      <alignment/>
      <protection/>
    </xf>
    <xf numFmtId="197" fontId="1" fillId="0" borderId="0" xfId="57" applyNumberFormat="1">
      <alignment/>
      <protection/>
    </xf>
    <xf numFmtId="198" fontId="1" fillId="0" borderId="0" xfId="57" applyNumberFormat="1">
      <alignment/>
      <protection/>
    </xf>
    <xf numFmtId="199" fontId="1" fillId="0" borderId="0" xfId="57" applyNumberFormat="1">
      <alignment/>
      <protection/>
    </xf>
    <xf numFmtId="0" fontId="11" fillId="0" borderId="0" xfId="0" applyFont="1" applyFill="1" applyBorder="1" applyAlignment="1">
      <alignment horizontal="right"/>
    </xf>
    <xf numFmtId="0" fontId="9" fillId="0" borderId="0" xfId="0" applyFont="1" applyFill="1" applyBorder="1" applyAlignment="1" applyProtection="1">
      <alignment horizontal="center"/>
      <protection locked="0"/>
    </xf>
    <xf numFmtId="9" fontId="11" fillId="36" borderId="17" xfId="0" applyNumberFormat="1" applyFont="1" applyFill="1" applyBorder="1" applyAlignment="1" applyProtection="1">
      <alignment horizontal="center"/>
      <protection locked="0"/>
    </xf>
    <xf numFmtId="201" fontId="9" fillId="35" borderId="22" xfId="0" applyNumberFormat="1" applyFont="1" applyFill="1" applyBorder="1" applyAlignment="1" applyProtection="1">
      <alignment horizontal="center"/>
      <protection/>
    </xf>
    <xf numFmtId="202" fontId="9" fillId="35" borderId="22" xfId="0" applyNumberFormat="1" applyFont="1" applyFill="1" applyBorder="1" applyAlignment="1" applyProtection="1">
      <alignment horizontal="center"/>
      <protection/>
    </xf>
    <xf numFmtId="187" fontId="11" fillId="37" borderId="13" xfId="0" applyNumberFormat="1" applyFont="1" applyFill="1" applyBorder="1" applyAlignment="1" applyProtection="1">
      <alignment horizontal="center"/>
      <protection locked="0"/>
    </xf>
    <xf numFmtId="187" fontId="11" fillId="37" borderId="23" xfId="0" applyNumberFormat="1" applyFont="1" applyFill="1" applyBorder="1" applyAlignment="1" applyProtection="1">
      <alignment horizontal="center"/>
      <protection locked="0"/>
    </xf>
    <xf numFmtId="187" fontId="11" fillId="37" borderId="0" xfId="0" applyNumberFormat="1" applyFont="1" applyFill="1" applyAlignment="1">
      <alignment horizontal="center"/>
    </xf>
    <xf numFmtId="187" fontId="11" fillId="37" borderId="15" xfId="0" applyNumberFormat="1" applyFont="1" applyFill="1" applyBorder="1" applyAlignment="1" applyProtection="1">
      <alignment horizontal="center"/>
      <protection locked="0"/>
    </xf>
    <xf numFmtId="0" fontId="2" fillId="37" borderId="24" xfId="0" applyFont="1" applyFill="1" applyBorder="1" applyAlignment="1">
      <alignment horizontal="left"/>
    </xf>
    <xf numFmtId="202" fontId="9" fillId="35" borderId="25" xfId="0" applyNumberFormat="1" applyFont="1" applyFill="1" applyBorder="1" applyAlignment="1" applyProtection="1" quotePrefix="1">
      <alignment horizontal="center"/>
      <protection/>
    </xf>
    <xf numFmtId="178" fontId="9" fillId="38" borderId="26" xfId="0" applyNumberFormat="1" applyFont="1" applyFill="1" applyBorder="1" applyAlignment="1" applyProtection="1">
      <alignment horizontal="center"/>
      <protection locked="0"/>
    </xf>
    <xf numFmtId="0" fontId="1" fillId="0" borderId="0" xfId="57" applyFont="1">
      <alignment/>
      <protection/>
    </xf>
    <xf numFmtId="2" fontId="1" fillId="0" borderId="0" xfId="57" applyNumberFormat="1">
      <alignment/>
      <protection/>
    </xf>
    <xf numFmtId="201" fontId="9" fillId="35" borderId="25" xfId="0" applyNumberFormat="1" applyFont="1" applyFill="1" applyBorder="1" applyAlignment="1" applyProtection="1" quotePrefix="1">
      <alignment horizontal="center"/>
      <protection/>
    </xf>
    <xf numFmtId="2" fontId="9" fillId="38" borderId="26" xfId="0" applyNumberFormat="1" applyFont="1" applyFill="1" applyBorder="1" applyAlignment="1" applyProtection="1">
      <alignment horizontal="center"/>
      <protection locked="0"/>
    </xf>
    <xf numFmtId="178" fontId="9" fillId="0" borderId="19" xfId="0" applyNumberFormat="1" applyFont="1" applyFill="1" applyBorder="1" applyAlignment="1" applyProtection="1">
      <alignment horizontal="center"/>
      <protection locked="0"/>
    </xf>
    <xf numFmtId="178" fontId="14" fillId="0" borderId="19" xfId="0" applyNumberFormat="1" applyFont="1" applyFill="1" applyBorder="1" applyAlignment="1" applyProtection="1">
      <alignment horizontal="left"/>
      <protection locked="0"/>
    </xf>
    <xf numFmtId="2" fontId="9" fillId="38" borderId="19" xfId="0" applyNumberFormat="1" applyFont="1" applyFill="1" applyBorder="1" applyAlignment="1" applyProtection="1">
      <alignment horizontal="center"/>
      <protection locked="0"/>
    </xf>
    <xf numFmtId="0" fontId="2" fillId="37" borderId="16" xfId="0" applyFont="1" applyFill="1" applyBorder="1" applyAlignment="1">
      <alignment/>
    </xf>
    <xf numFmtId="0" fontId="3" fillId="34" borderId="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 horizontal="center" vertical="center"/>
    </xf>
    <xf numFmtId="0" fontId="3" fillId="34" borderId="0" xfId="0" applyFont="1" applyFill="1" applyBorder="1" applyAlignment="1" applyProtection="1">
      <alignment horizontal="left" vertical="center" wrapText="1"/>
      <protection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9" fillId="35" borderId="27" xfId="0" applyFont="1" applyFill="1" applyBorder="1" applyAlignment="1" applyProtection="1">
      <alignment horizontal="left" vertical="center"/>
      <protection/>
    </xf>
    <xf numFmtId="0" fontId="10" fillId="39" borderId="28" xfId="0" applyFont="1" applyFill="1" applyBorder="1" applyAlignment="1">
      <alignment horizontal="left" vertical="center"/>
    </xf>
    <xf numFmtId="0" fontId="9" fillId="35" borderId="29" xfId="0" applyFont="1" applyFill="1" applyBorder="1" applyAlignment="1" applyProtection="1">
      <alignment horizontal="center" vertical="center"/>
      <protection/>
    </xf>
    <xf numFmtId="0" fontId="10" fillId="39" borderId="0" xfId="0" applyFont="1" applyFill="1" applyBorder="1" applyAlignment="1">
      <alignment horizontal="center" vertical="center"/>
    </xf>
    <xf numFmtId="0" fontId="9" fillId="35" borderId="29" xfId="0" applyFont="1" applyFill="1" applyBorder="1" applyAlignment="1" applyProtection="1">
      <alignment horizontal="center" vertical="center" wrapText="1"/>
      <protection/>
    </xf>
    <xf numFmtId="0" fontId="10" fillId="39" borderId="0" xfId="0" applyFont="1" applyFill="1" applyBorder="1" applyAlignment="1">
      <alignment horizontal="center" vertical="center" wrapText="1"/>
    </xf>
    <xf numFmtId="0" fontId="9" fillId="35" borderId="30" xfId="0" applyFont="1" applyFill="1" applyBorder="1" applyAlignment="1" applyProtection="1">
      <alignment horizontal="center" vertical="center" wrapText="1"/>
      <protection/>
    </xf>
    <xf numFmtId="0" fontId="10" fillId="39" borderId="31" xfId="0" applyFont="1" applyFill="1" applyBorder="1" applyAlignment="1">
      <alignment horizontal="center" vertical="center" wrapText="1"/>
    </xf>
    <xf numFmtId="0" fontId="10" fillId="39" borderId="0" xfId="0" applyFont="1" applyFill="1" applyAlignment="1">
      <alignment horizontal="center" vertical="center"/>
    </xf>
    <xf numFmtId="0" fontId="10" fillId="39" borderId="0" xfId="0" applyFont="1" applyFill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Quality Air - Water Content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498C0"/>
      <rgbColor rgb="00FFFFFF"/>
      <rgbColor rgb="00FF0000"/>
      <rgbColor rgb="0000FF00"/>
      <rgbColor rgb="000000FF"/>
      <rgbColor rgb="00FFFF00"/>
      <rgbColor rgb="00F2F2F2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9D9D9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</a:rPr>
              <a:t>Comparison of Drying Methods</a:t>
            </a:r>
          </a:p>
        </c:rich>
      </c:tx>
      <c:layout>
        <c:manualLayout>
          <c:xMode val="factor"/>
          <c:yMode val="factor"/>
          <c:x val="0.14275"/>
          <c:y val="-0.01675"/>
        </c:manualLayout>
      </c:layout>
      <c:spPr>
        <a:noFill/>
        <a:ln>
          <a:noFill/>
        </a:ln>
      </c:spPr>
    </c:title>
    <c:view3D>
      <c:rotX val="15"/>
      <c:hPercent val="67"/>
      <c:rotY val="20"/>
      <c:depthPercent val="100"/>
      <c:rAngAx val="1"/>
    </c:view3D>
    <c:plotArea>
      <c:layout>
        <c:manualLayout>
          <c:xMode val="edge"/>
          <c:yMode val="edge"/>
          <c:x val="0.0165"/>
          <c:y val="0.00925"/>
          <c:w val="0.9835"/>
          <c:h val="0.96675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3498C0"/>
                </a:gs>
              </a:gsLst>
              <a:lin ang="5400000" scaled="1"/>
            </a:gra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1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B!$B$31:$B$35</c:f>
              <c:strCache/>
            </c:strRef>
          </c:cat>
          <c:val>
            <c:numRef>
              <c:f>B!$E$31:$E$35</c:f>
              <c:numCache/>
            </c:numRef>
          </c:val>
          <c:shape val="box"/>
        </c:ser>
        <c:shape val="box"/>
        <c:axId val="859843"/>
        <c:axId val="7738588"/>
      </c:bar3DChart>
      <c:catAx>
        <c:axId val="859843"/>
        <c:scaling>
          <c:orientation val="minMax"/>
        </c:scaling>
        <c:axPos val="b"/>
        <c:delete val="1"/>
        <c:majorTickMark val="out"/>
        <c:minorTickMark val="none"/>
        <c:tickLblPos val="none"/>
        <c:crossAx val="7738588"/>
        <c:crosses val="autoZero"/>
        <c:auto val="1"/>
        <c:lblOffset val="100"/>
        <c:tickLblSkip val="1"/>
        <c:noMultiLvlLbl val="0"/>
      </c:catAx>
      <c:valAx>
        <c:axId val="77385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333333"/>
                    </a:solidFill>
                  </a:rPr>
                  <a:t>Water Content in Compressed Air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3498C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3333"/>
                </a:solidFill>
              </a:defRPr>
            </a:pPr>
          </a:p>
        </c:txPr>
        <c:crossAx val="859843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3498C0"/>
          </a:solidFill>
        </a:ln>
      </c:spPr>
      <c:thickness val="0"/>
    </c:floor>
    <c:sideWall>
      <c:spPr>
        <a:noFill/>
        <a:ln w="12700">
          <a:solidFill>
            <a:srgbClr val="3498C0"/>
          </a:solidFill>
        </a:ln>
      </c:spPr>
      <c:thickness val="0"/>
    </c:sideWall>
    <c:backWall>
      <c:spPr>
        <a:noFill/>
        <a:ln w="12700">
          <a:solidFill>
            <a:srgbClr val="3498C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F2F2F2"/>
        </a:gs>
      </a:gsLst>
      <a:lin ang="5400000" scaled="1"/>
    </a:gradFill>
    <a:ln w="12700">
      <a:solidFill>
        <a:srgbClr val="3498C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50" b="0" i="0" u="none" baseline="0">
          <a:solidFill>
            <a:srgbClr val="333333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png" /><Relationship Id="rId3" Type="http://schemas.openxmlformats.org/officeDocument/2006/relationships/chart" Target="/xl/charts/chart1.xml" /><Relationship Id="rId4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381000</xdr:colOff>
      <xdr:row>13</xdr:row>
      <xdr:rowOff>228600</xdr:rowOff>
    </xdr:from>
    <xdr:to>
      <xdr:col>3</xdr:col>
      <xdr:colOff>809625</xdr:colOff>
      <xdr:row>15</xdr:row>
      <xdr:rowOff>0</xdr:rowOff>
    </xdr:to>
    <xdr:sp>
      <xdr:nvSpPr>
        <xdr:cNvPr id="1" name="Rectangle 10"/>
        <xdr:cNvSpPr>
          <a:spLocks/>
        </xdr:cNvSpPr>
      </xdr:nvSpPr>
      <xdr:spPr>
        <a:xfrm>
          <a:off x="1971675" y="2590800"/>
          <a:ext cx="1247775" cy="228600"/>
        </a:xfrm>
        <a:prstGeom prst="rect">
          <a:avLst/>
        </a:prstGeom>
        <a:noFill/>
        <a:ln w="19050" cmpd="sng">
          <a:solidFill>
            <a:srgbClr val="3498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/>
  </xdr:twoCellAnchor>
  <xdr:twoCellAnchor>
    <xdr:from>
      <xdr:col>2</xdr:col>
      <xdr:colOff>381000</xdr:colOff>
      <xdr:row>13</xdr:row>
      <xdr:rowOff>9525</xdr:rowOff>
    </xdr:from>
    <xdr:to>
      <xdr:col>3</xdr:col>
      <xdr:colOff>809625</xdr:colOff>
      <xdr:row>13</xdr:row>
      <xdr:rowOff>228600</xdr:rowOff>
    </xdr:to>
    <xdr:sp>
      <xdr:nvSpPr>
        <xdr:cNvPr id="2" name="Rectangle 11"/>
        <xdr:cNvSpPr>
          <a:spLocks/>
        </xdr:cNvSpPr>
      </xdr:nvSpPr>
      <xdr:spPr>
        <a:xfrm>
          <a:off x="1971675" y="2371725"/>
          <a:ext cx="1247775" cy="219075"/>
        </a:xfrm>
        <a:prstGeom prst="rect">
          <a:avLst/>
        </a:prstGeom>
        <a:noFill/>
        <a:ln w="19050" cmpd="sng">
          <a:solidFill>
            <a:srgbClr val="3498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/>
  </xdr:twoCellAnchor>
  <xdr:twoCellAnchor>
    <xdr:from>
      <xdr:col>2</xdr:col>
      <xdr:colOff>381000</xdr:colOff>
      <xdr:row>12</xdr:row>
      <xdr:rowOff>9525</xdr:rowOff>
    </xdr:from>
    <xdr:to>
      <xdr:col>3</xdr:col>
      <xdr:colOff>809625</xdr:colOff>
      <xdr:row>13</xdr:row>
      <xdr:rowOff>9525</xdr:rowOff>
    </xdr:to>
    <xdr:sp>
      <xdr:nvSpPr>
        <xdr:cNvPr id="3" name="Rectangle 12"/>
        <xdr:cNvSpPr>
          <a:spLocks/>
        </xdr:cNvSpPr>
      </xdr:nvSpPr>
      <xdr:spPr>
        <a:xfrm>
          <a:off x="1971675" y="2143125"/>
          <a:ext cx="1247775" cy="228600"/>
        </a:xfrm>
        <a:prstGeom prst="rect">
          <a:avLst/>
        </a:prstGeom>
        <a:noFill/>
        <a:ln w="19050" cmpd="sng">
          <a:solidFill>
            <a:srgbClr val="3498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/>
  </xdr:twoCellAnchor>
  <xdr:twoCellAnchor>
    <xdr:from>
      <xdr:col>2</xdr:col>
      <xdr:colOff>381000</xdr:colOff>
      <xdr:row>11</xdr:row>
      <xdr:rowOff>9525</xdr:rowOff>
    </xdr:from>
    <xdr:to>
      <xdr:col>3</xdr:col>
      <xdr:colOff>809625</xdr:colOff>
      <xdr:row>12</xdr:row>
      <xdr:rowOff>9525</xdr:rowOff>
    </xdr:to>
    <xdr:sp>
      <xdr:nvSpPr>
        <xdr:cNvPr id="4" name="Rectangle 13"/>
        <xdr:cNvSpPr>
          <a:spLocks/>
        </xdr:cNvSpPr>
      </xdr:nvSpPr>
      <xdr:spPr>
        <a:xfrm>
          <a:off x="1971675" y="1914525"/>
          <a:ext cx="1247775" cy="228600"/>
        </a:xfrm>
        <a:prstGeom prst="rect">
          <a:avLst/>
        </a:prstGeom>
        <a:noFill/>
        <a:ln w="19050" cmpd="sng">
          <a:solidFill>
            <a:srgbClr val="3498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/>
  </xdr:twoCellAnchor>
  <xdr:twoCellAnchor>
    <xdr:from>
      <xdr:col>2</xdr:col>
      <xdr:colOff>295275</xdr:colOff>
      <xdr:row>0</xdr:row>
      <xdr:rowOff>0</xdr:rowOff>
    </xdr:from>
    <xdr:to>
      <xdr:col>15</xdr:col>
      <xdr:colOff>342900</xdr:colOff>
      <xdr:row>4</xdr:row>
      <xdr:rowOff>85725</xdr:rowOff>
    </xdr:to>
    <xdr:pic>
      <xdr:nvPicPr>
        <xdr:cNvPr id="5" name="Picture 15" descr="border uppti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0"/>
          <a:ext cx="102203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38100</xdr:colOff>
      <xdr:row>4</xdr:row>
      <xdr:rowOff>85725</xdr:rowOff>
    </xdr:to>
    <xdr:sp>
      <xdr:nvSpPr>
        <xdr:cNvPr id="6" name="Rectangle 16"/>
        <xdr:cNvSpPr>
          <a:spLocks/>
        </xdr:cNvSpPr>
      </xdr:nvSpPr>
      <xdr:spPr>
        <a:xfrm>
          <a:off x="0" y="0"/>
          <a:ext cx="1628775" cy="6953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/>
  </xdr:twoCellAnchor>
  <xdr:twoCellAnchor>
    <xdr:from>
      <xdr:col>2</xdr:col>
      <xdr:colOff>276225</xdr:colOff>
      <xdr:row>2</xdr:row>
      <xdr:rowOff>9525</xdr:rowOff>
    </xdr:from>
    <xdr:to>
      <xdr:col>6</xdr:col>
      <xdr:colOff>333375</xdr:colOff>
      <xdr:row>3</xdr:row>
      <xdr:rowOff>123825</xdr:rowOff>
    </xdr:to>
    <xdr:sp>
      <xdr:nvSpPr>
        <xdr:cNvPr id="7" name="Text Box 17"/>
        <xdr:cNvSpPr txBox="1">
          <a:spLocks noChangeArrowheads="1"/>
        </xdr:cNvSpPr>
      </xdr:nvSpPr>
      <xdr:spPr>
        <a:xfrm>
          <a:off x="1866900" y="314325"/>
          <a:ext cx="2857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333333"/>
              </a:solidFill>
            </a:rPr>
            <a:t>Water In Air Calculator</a:t>
          </a:r>
        </a:p>
      </xdr:txBody>
    </xdr:sp>
    <xdr:clientData/>
  </xdr:twoCellAnchor>
  <xdr:twoCellAnchor>
    <xdr:from>
      <xdr:col>1</xdr:col>
      <xdr:colOff>104775</xdr:colOff>
      <xdr:row>1</xdr:row>
      <xdr:rowOff>47625</xdr:rowOff>
    </xdr:from>
    <xdr:to>
      <xdr:col>2</xdr:col>
      <xdr:colOff>47625</xdr:colOff>
      <xdr:row>4</xdr:row>
      <xdr:rowOff>95250</xdr:rowOff>
    </xdr:to>
    <xdr:pic>
      <xdr:nvPicPr>
        <xdr:cNvPr id="8" name="Picture 18" descr="logo_we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2425" y="200025"/>
          <a:ext cx="12858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15</xdr:row>
      <xdr:rowOff>38100</xdr:rowOff>
    </xdr:from>
    <xdr:to>
      <xdr:col>14</xdr:col>
      <xdr:colOff>790575</xdr:colOff>
      <xdr:row>38</xdr:row>
      <xdr:rowOff>76200</xdr:rowOff>
    </xdr:to>
    <xdr:graphicFrame>
      <xdr:nvGraphicFramePr>
        <xdr:cNvPr id="9" name="Chart 21"/>
        <xdr:cNvGraphicFramePr/>
      </xdr:nvGraphicFramePr>
      <xdr:xfrm>
        <a:off x="4400550" y="2857500"/>
        <a:ext cx="7334250" cy="4048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381000</xdr:colOff>
      <xdr:row>8</xdr:row>
      <xdr:rowOff>9525</xdr:rowOff>
    </xdr:from>
    <xdr:to>
      <xdr:col>5</xdr:col>
      <xdr:colOff>0</xdr:colOff>
      <xdr:row>11</xdr:row>
      <xdr:rowOff>9525</xdr:rowOff>
    </xdr:to>
    <xdr:sp>
      <xdr:nvSpPr>
        <xdr:cNvPr id="10" name="Rectangle 22"/>
        <xdr:cNvSpPr>
          <a:spLocks/>
        </xdr:cNvSpPr>
      </xdr:nvSpPr>
      <xdr:spPr>
        <a:xfrm>
          <a:off x="1971675" y="1228725"/>
          <a:ext cx="2076450" cy="685800"/>
        </a:xfrm>
        <a:prstGeom prst="rect">
          <a:avLst/>
        </a:prstGeom>
        <a:noFill/>
        <a:ln w="19050" cmpd="sng">
          <a:solidFill>
            <a:srgbClr val="3498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9525</xdr:rowOff>
    </xdr:from>
    <xdr:to>
      <xdr:col>0</xdr:col>
      <xdr:colOff>0</xdr:colOff>
      <xdr:row>5</xdr:row>
      <xdr:rowOff>104775</xdr:rowOff>
    </xdr:to>
    <xdr:pic>
      <xdr:nvPicPr>
        <xdr:cNvPr id="11" name="ComboBox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466725"/>
          <a:ext cx="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transitionEvaluation="1"/>
  <dimension ref="A6:V76"/>
  <sheetViews>
    <sheetView showGridLines="0" showRowColHeaders="0" tabSelected="1" zoomScalePageLayoutView="0" workbookViewId="0" topLeftCell="A1">
      <selection activeCell="E31" sqref="E31"/>
    </sheetView>
  </sheetViews>
  <sheetFormatPr defaultColWidth="8.59765625" defaultRowHeight="12" customHeight="1"/>
  <cols>
    <col min="1" max="1" width="2.59765625" style="1" customWidth="1"/>
    <col min="2" max="2" width="14.09765625" style="4" customWidth="1"/>
    <col min="3" max="5" width="8.59765625" style="1" customWidth="1"/>
    <col min="6" max="6" width="3.59765625" style="1" customWidth="1"/>
    <col min="7" max="16384" width="8.59765625" style="1" customWidth="1"/>
  </cols>
  <sheetData>
    <row r="6" spans="2:15" ht="12" customHeight="1">
      <c r="B6" s="65" t="s">
        <v>23</v>
      </c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7"/>
    </row>
    <row r="7" spans="2:15" ht="12" customHeight="1"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7"/>
    </row>
    <row r="8" spans="1:10" ht="12" customHeight="1">
      <c r="A8" s="3"/>
      <c r="H8" s="3"/>
      <c r="I8" s="3"/>
      <c r="J8" s="3"/>
    </row>
    <row r="9" spans="1:15" ht="18" customHeight="1">
      <c r="A9" s="3"/>
      <c r="B9" s="5" t="s">
        <v>32</v>
      </c>
      <c r="C9" s="28"/>
      <c r="D9" s="29"/>
      <c r="E9" s="28"/>
      <c r="F9" s="15"/>
      <c r="G9" s="52" t="s">
        <v>13</v>
      </c>
      <c r="H9" s="27">
        <v>600</v>
      </c>
      <c r="I9" s="20" t="s">
        <v>1</v>
      </c>
      <c r="J9" s="48">
        <f>+H9*0.472</f>
        <v>283.2</v>
      </c>
      <c r="K9" s="21" t="s">
        <v>16</v>
      </c>
      <c r="L9" s="21"/>
      <c r="M9" s="33">
        <f>+H9*1.6992</f>
        <v>1019.52</v>
      </c>
      <c r="N9" s="21" t="s">
        <v>17</v>
      </c>
      <c r="O9" s="22"/>
    </row>
    <row r="10" spans="1:15" ht="18" customHeight="1">
      <c r="A10" s="3"/>
      <c r="B10" s="5" t="s">
        <v>34</v>
      </c>
      <c r="C10" s="28"/>
      <c r="D10" s="29"/>
      <c r="E10" s="44"/>
      <c r="F10" s="43"/>
      <c r="G10" s="62"/>
      <c r="H10" s="27">
        <v>125</v>
      </c>
      <c r="I10" s="20" t="s">
        <v>36</v>
      </c>
      <c r="J10" s="49">
        <f>H10/14.5</f>
        <v>8.620689655172415</v>
      </c>
      <c r="K10" s="21" t="s">
        <v>35</v>
      </c>
      <c r="L10" s="21"/>
      <c r="M10" s="33"/>
      <c r="N10" s="21"/>
      <c r="O10" s="22"/>
    </row>
    <row r="11" spans="1:15" ht="18" customHeight="1">
      <c r="A11" s="3"/>
      <c r="B11" s="5" t="s">
        <v>31</v>
      </c>
      <c r="C11" s="28"/>
      <c r="D11" s="29"/>
      <c r="E11" s="44"/>
      <c r="F11" s="43"/>
      <c r="G11" s="62"/>
      <c r="H11" s="27">
        <v>83</v>
      </c>
      <c r="I11" s="20" t="s">
        <v>33</v>
      </c>
      <c r="J11" s="50">
        <f>(H11-32)*(5/9)</f>
        <v>28.333333333333336</v>
      </c>
      <c r="K11" s="21" t="s">
        <v>29</v>
      </c>
      <c r="L11" s="21"/>
      <c r="M11" s="33"/>
      <c r="N11" s="21"/>
      <c r="O11" s="22"/>
    </row>
    <row r="12" spans="1:15" ht="18" customHeight="1">
      <c r="A12" s="3"/>
      <c r="B12" s="5" t="s">
        <v>18</v>
      </c>
      <c r="C12" s="28"/>
      <c r="D12" s="29">
        <v>75</v>
      </c>
      <c r="E12" s="45">
        <f>+D12/100</f>
        <v>0.75</v>
      </c>
      <c r="G12" s="25" t="s">
        <v>0</v>
      </c>
      <c r="H12" s="32">
        <f>H9*E12</f>
        <v>450</v>
      </c>
      <c r="I12" s="23" t="s">
        <v>1</v>
      </c>
      <c r="J12" s="51">
        <f>+H12*0.472</f>
        <v>212.39999999999998</v>
      </c>
      <c r="K12" s="24" t="s">
        <v>16</v>
      </c>
      <c r="L12" s="24"/>
      <c r="M12" s="34">
        <f>+H12*1.6992</f>
        <v>764.64</v>
      </c>
      <c r="N12" s="24" t="s">
        <v>17</v>
      </c>
      <c r="O12" s="22"/>
    </row>
    <row r="13" spans="1:7" ht="18" customHeight="1">
      <c r="A13" s="3"/>
      <c r="B13" s="5" t="s">
        <v>24</v>
      </c>
      <c r="C13" s="28"/>
      <c r="D13" s="29"/>
      <c r="E13" s="30">
        <v>160</v>
      </c>
      <c r="G13" s="6"/>
    </row>
    <row r="14" spans="1:9" ht="18" customHeight="1">
      <c r="A14" s="3"/>
      <c r="B14" s="5" t="s">
        <v>19</v>
      </c>
      <c r="C14" s="28"/>
      <c r="D14" s="29"/>
      <c r="E14" s="30">
        <v>50</v>
      </c>
      <c r="G14" s="25" t="s">
        <v>20</v>
      </c>
      <c r="H14" s="24"/>
      <c r="I14" s="26">
        <f>+E13*E14</f>
        <v>8000</v>
      </c>
    </row>
    <row r="15" spans="1:10" ht="18" customHeight="1">
      <c r="A15" s="3"/>
      <c r="B15" s="5" t="s">
        <v>25</v>
      </c>
      <c r="C15" s="28"/>
      <c r="D15" s="29">
        <v>90</v>
      </c>
      <c r="E15" s="31">
        <f>D15/100</f>
        <v>0.9</v>
      </c>
      <c r="G15" s="6"/>
      <c r="H15" s="3"/>
      <c r="I15" s="3"/>
      <c r="J15" s="3"/>
    </row>
    <row r="16" spans="1:22" ht="11.25" customHeight="1">
      <c r="A16" s="3"/>
      <c r="B16" s="5"/>
      <c r="C16" s="11"/>
      <c r="D16" s="12"/>
      <c r="G16" s="6"/>
      <c r="H16" s="3"/>
      <c r="I16" s="3"/>
      <c r="J16" s="3"/>
      <c r="V16" s="18"/>
    </row>
    <row r="17" spans="1:22" ht="19.5" customHeight="1">
      <c r="A17" s="3"/>
      <c r="B17" s="19" t="s">
        <v>26</v>
      </c>
      <c r="C17" s="11"/>
      <c r="D17" s="12"/>
      <c r="G17" s="6"/>
      <c r="H17" s="3"/>
      <c r="I17" s="3"/>
      <c r="J17" s="3"/>
      <c r="V17" s="18"/>
    </row>
    <row r="18" spans="1:10" ht="9.75" customHeight="1">
      <c r="A18" s="3"/>
      <c r="B18" s="5"/>
      <c r="C18" s="11"/>
      <c r="D18" s="12"/>
      <c r="E18" s="11"/>
      <c r="F18" s="7"/>
      <c r="G18" s="6"/>
      <c r="H18" s="3"/>
      <c r="I18" s="3"/>
      <c r="J18" s="3"/>
    </row>
    <row r="19" spans="1:7" ht="12" customHeight="1">
      <c r="A19" s="3"/>
      <c r="B19" s="4" t="s">
        <v>14</v>
      </c>
      <c r="E19" s="6"/>
      <c r="F19" s="6"/>
      <c r="G19" s="6"/>
    </row>
    <row r="20" spans="1:5" ht="12" customHeight="1">
      <c r="A20" s="3"/>
      <c r="B20" s="68" t="s">
        <v>6</v>
      </c>
      <c r="C20" s="70" t="s">
        <v>5</v>
      </c>
      <c r="D20" s="72" t="s">
        <v>11</v>
      </c>
      <c r="E20" s="74" t="s">
        <v>12</v>
      </c>
    </row>
    <row r="21" spans="1:5" ht="12" customHeight="1">
      <c r="A21" s="3"/>
      <c r="B21" s="69"/>
      <c r="C21" s="76"/>
      <c r="D21" s="77"/>
      <c r="E21" s="75"/>
    </row>
    <row r="22" spans="1:5" ht="15.75" customHeight="1">
      <c r="A22" s="3"/>
      <c r="B22" s="16" t="s">
        <v>8</v>
      </c>
      <c r="C22" s="46">
        <f>VLOOKUP(VLOOKUP(H11,'Water Content'!B3:C213,2)*(J10+1)*E15,'Water Content'!C3:E213,3)</f>
        <v>165.20000000000002</v>
      </c>
      <c r="D22" s="35">
        <f>IF(C22&lt;'Water Content'!L4,'Water Content'!L3*0.22,(VLOOKUP('Water Content'!L4,'Water Content'!A3:C213,3)/1000)*0.22*(M9/(J10+1))*E12*E13)</f>
        <v>658.7750264959889</v>
      </c>
      <c r="E22" s="36">
        <f>D22*E14</f>
        <v>32938.75132479944</v>
      </c>
    </row>
    <row r="23" spans="1:5" ht="15.75" customHeight="1">
      <c r="A23" s="3"/>
      <c r="B23" s="16" t="s">
        <v>7</v>
      </c>
      <c r="C23" s="46">
        <f>H11+18</f>
        <v>101</v>
      </c>
      <c r="D23" s="35">
        <f>((VLOOKUP(C23,'Water Content'!$B$3:$C$213,2)/1000)*(($H$12*1.69811)*$E$13)/(($H$10+14.5)/14.5))*0.22</f>
        <v>129.10838853644267</v>
      </c>
      <c r="E23" s="36">
        <f>D23*E14</f>
        <v>6455.419426822134</v>
      </c>
    </row>
    <row r="24" spans="1:5" ht="15.75" customHeight="1">
      <c r="A24" s="3"/>
      <c r="B24" s="16" t="s">
        <v>21</v>
      </c>
      <c r="C24" s="46">
        <f>C23-11</f>
        <v>90</v>
      </c>
      <c r="D24" s="35">
        <f>((VLOOKUP(C24,'Water Content'!$B$3:$C$213,2)/1000)*(($H$12*1.69811)*$E$13)/(($H$10+14.5)/14.5))*0.22</f>
        <v>94.47067456973774</v>
      </c>
      <c r="E24" s="36">
        <f>D24*E14</f>
        <v>4723.5337284868865</v>
      </c>
    </row>
    <row r="25" spans="1:7" ht="15.75" customHeight="1">
      <c r="A25" s="3"/>
      <c r="B25" s="16" t="s">
        <v>9</v>
      </c>
      <c r="C25" s="46">
        <v>37</v>
      </c>
      <c r="D25" s="35">
        <f>((VLOOKUP(C25,'Water Content'!$B$3:$C$213,2)/1000)*(($H$12*1.69811)*$E$13)/(($H$10+14.5)/14.5))*0.22</f>
        <v>15.545386543619</v>
      </c>
      <c r="E25" s="36">
        <f>D25*E14</f>
        <v>777.26932718095</v>
      </c>
      <c r="F25" s="3"/>
      <c r="G25" s="3"/>
    </row>
    <row r="26" spans="2:10" ht="15.75" customHeight="1">
      <c r="B26" s="17" t="s">
        <v>10</v>
      </c>
      <c r="C26" s="57">
        <v>-40</v>
      </c>
      <c r="D26" s="58">
        <f>((VLOOKUP(C26,'Water Content'!$B$3:$C$213,2)/1000)*(($H$12*1.69811)*$E$13)/(($H$10+14.5)/14.5))*0.22</f>
        <v>0.3336629126302153</v>
      </c>
      <c r="E26" s="37">
        <f>D26*E14</f>
        <v>16.683145631510765</v>
      </c>
      <c r="F26" s="9"/>
      <c r="G26" s="9"/>
      <c r="H26" s="2"/>
      <c r="I26" s="5"/>
      <c r="J26" s="2"/>
    </row>
    <row r="27" spans="2:10" ht="9.75" customHeight="1">
      <c r="B27" s="5"/>
      <c r="C27" s="6"/>
      <c r="D27" s="13"/>
      <c r="E27" s="8"/>
      <c r="F27" s="9"/>
      <c r="G27" s="9"/>
      <c r="H27" s="2"/>
      <c r="I27" s="5"/>
      <c r="J27" s="2"/>
    </row>
    <row r="28" spans="1:10" ht="12" customHeight="1">
      <c r="A28" s="3"/>
      <c r="B28" s="5" t="s">
        <v>15</v>
      </c>
      <c r="C28" s="3"/>
      <c r="D28" s="59"/>
      <c r="E28" s="3"/>
      <c r="F28" s="3"/>
      <c r="G28" s="3"/>
      <c r="H28" s="3"/>
      <c r="I28" s="3"/>
      <c r="J28" s="3"/>
    </row>
    <row r="29" spans="1:10" ht="12" customHeight="1">
      <c r="A29" s="3"/>
      <c r="B29" s="68" t="s">
        <v>6</v>
      </c>
      <c r="C29" s="70" t="s">
        <v>5</v>
      </c>
      <c r="D29" s="72" t="s">
        <v>4</v>
      </c>
      <c r="E29" s="74" t="s">
        <v>3</v>
      </c>
      <c r="F29" s="3"/>
      <c r="G29" s="3"/>
      <c r="H29" s="3"/>
      <c r="I29" s="3"/>
      <c r="J29" s="3"/>
    </row>
    <row r="30" spans="1:10" ht="12" customHeight="1">
      <c r="A30" s="3"/>
      <c r="B30" s="69"/>
      <c r="C30" s="71"/>
      <c r="D30" s="73"/>
      <c r="E30" s="75"/>
      <c r="F30" s="3"/>
      <c r="G30" s="3"/>
      <c r="H30" s="3"/>
      <c r="I30" s="3"/>
      <c r="J30" s="3"/>
    </row>
    <row r="31" spans="1:10" ht="15.75" customHeight="1">
      <c r="A31" s="3"/>
      <c r="B31" s="16" t="s">
        <v>8</v>
      </c>
      <c r="C31" s="47">
        <f>5/9*(C22-32)</f>
        <v>74.00000000000001</v>
      </c>
      <c r="D31" s="35">
        <f>D22/0.22</f>
        <v>2994.4319386181314</v>
      </c>
      <c r="E31" s="36">
        <f>D31*$E$14</f>
        <v>149721.59693090658</v>
      </c>
      <c r="F31" s="3"/>
      <c r="G31" s="3"/>
      <c r="H31" s="3"/>
      <c r="I31" s="3"/>
      <c r="J31" s="3"/>
    </row>
    <row r="32" spans="1:10" ht="15.75" customHeight="1">
      <c r="A32" s="3"/>
      <c r="B32" s="16" t="s">
        <v>7</v>
      </c>
      <c r="C32" s="47">
        <f>J11+10</f>
        <v>38.333333333333336</v>
      </c>
      <c r="D32" s="35">
        <f>D23/0.22</f>
        <v>586.8563115292849</v>
      </c>
      <c r="E32" s="36">
        <f>D32*$E$14</f>
        <v>29342.815576464243</v>
      </c>
      <c r="F32" s="3"/>
      <c r="G32" s="3"/>
      <c r="H32" s="3"/>
      <c r="I32" s="3"/>
      <c r="J32" s="3"/>
    </row>
    <row r="33" spans="1:10" ht="15.75" customHeight="1">
      <c r="A33" s="3"/>
      <c r="B33" s="16" t="s">
        <v>21</v>
      </c>
      <c r="C33" s="47">
        <f>C32-11</f>
        <v>27.333333333333336</v>
      </c>
      <c r="D33" s="35">
        <f>D24/0.22</f>
        <v>429.4121571351715</v>
      </c>
      <c r="E33" s="36">
        <f>D33*$E$14</f>
        <v>21470.607856758576</v>
      </c>
      <c r="F33" s="3"/>
      <c r="G33" s="3"/>
      <c r="H33" s="3"/>
      <c r="I33" s="3"/>
      <c r="J33" s="3"/>
    </row>
    <row r="34" spans="1:10" ht="15.75" customHeight="1">
      <c r="A34" s="3"/>
      <c r="B34" s="16" t="s">
        <v>9</v>
      </c>
      <c r="C34" s="47">
        <v>3</v>
      </c>
      <c r="D34" s="35">
        <f>D25/0.22</f>
        <v>70.6608479255409</v>
      </c>
      <c r="E34" s="36">
        <f>D34*$E$14</f>
        <v>3533.0423962770456</v>
      </c>
      <c r="F34" s="3"/>
      <c r="G34" s="3"/>
      <c r="H34" s="3"/>
      <c r="I34" s="3"/>
      <c r="J34" s="3"/>
    </row>
    <row r="35" spans="1:9" ht="15.75" customHeight="1">
      <c r="A35" s="3"/>
      <c r="B35" s="17" t="s">
        <v>10</v>
      </c>
      <c r="C35" s="53">
        <v>-40</v>
      </c>
      <c r="D35" s="54">
        <f>D26/0.22</f>
        <v>1.516649602864615</v>
      </c>
      <c r="E35" s="37">
        <f>D35*$E$14</f>
        <v>75.83248014323075</v>
      </c>
      <c r="F35" s="3"/>
      <c r="G35" s="3"/>
      <c r="H35" s="3"/>
      <c r="I35" s="3"/>
    </row>
    <row r="36" spans="1:10" ht="12" customHeight="1">
      <c r="A36" s="3"/>
      <c r="B36" s="63" t="s">
        <v>22</v>
      </c>
      <c r="C36" s="64"/>
      <c r="D36" s="64"/>
      <c r="E36" s="64"/>
      <c r="H36" s="3"/>
      <c r="I36" s="14"/>
      <c r="J36" s="3"/>
    </row>
    <row r="37" spans="1:10" ht="12" customHeight="1">
      <c r="A37" s="3"/>
      <c r="B37" s="64"/>
      <c r="C37" s="64"/>
      <c r="D37" s="64"/>
      <c r="E37" s="64"/>
      <c r="H37" s="3"/>
      <c r="I37" s="3"/>
      <c r="J37" s="3"/>
    </row>
    <row r="38" spans="1:10" ht="12" customHeight="1">
      <c r="A38" s="3"/>
      <c r="B38" s="64"/>
      <c r="C38" s="64"/>
      <c r="D38" s="64"/>
      <c r="E38" s="64"/>
      <c r="H38" s="3"/>
      <c r="I38" s="3"/>
      <c r="J38" s="3"/>
    </row>
    <row r="39" spans="1:10" ht="12" customHeight="1">
      <c r="A39" s="3"/>
      <c r="B39" s="64"/>
      <c r="C39" s="64"/>
      <c r="D39" s="64"/>
      <c r="E39" s="64"/>
      <c r="F39" s="3"/>
      <c r="G39" s="3"/>
      <c r="H39" s="3"/>
      <c r="I39" s="3"/>
      <c r="J39" s="3"/>
    </row>
    <row r="40" spans="1:10" ht="12" customHeight="1">
      <c r="A40" s="3"/>
      <c r="B40" s="5"/>
      <c r="C40" s="3"/>
      <c r="D40" s="3"/>
      <c r="E40" s="3"/>
      <c r="F40" s="3"/>
      <c r="G40" s="3"/>
      <c r="H40" s="3"/>
      <c r="I40" s="3"/>
      <c r="J40" s="3"/>
    </row>
    <row r="41" spans="1:10" ht="12" customHeight="1">
      <c r="A41" s="3"/>
      <c r="B41" s="5"/>
      <c r="C41" s="3"/>
      <c r="D41" s="3" t="s">
        <v>2</v>
      </c>
      <c r="E41" s="3"/>
      <c r="F41" s="3"/>
      <c r="G41" s="3"/>
      <c r="H41" s="3"/>
      <c r="I41" s="3"/>
      <c r="J41" s="3"/>
    </row>
    <row r="42" spans="1:10" ht="12" customHeight="1">
      <c r="A42" s="3"/>
      <c r="B42" s="5"/>
      <c r="C42" s="3"/>
      <c r="D42" s="3"/>
      <c r="E42" s="3"/>
      <c r="F42" s="3"/>
      <c r="G42" s="3"/>
      <c r="H42" s="3"/>
      <c r="I42" s="3"/>
      <c r="J42" s="3"/>
    </row>
    <row r="43" spans="1:10" ht="12" customHeight="1">
      <c r="A43" s="3"/>
      <c r="B43" s="5"/>
      <c r="C43" s="3"/>
      <c r="D43" s="3"/>
      <c r="E43" s="3"/>
      <c r="F43" s="3"/>
      <c r="G43" s="3"/>
      <c r="H43" s="3"/>
      <c r="I43" s="3"/>
      <c r="J43" s="3"/>
    </row>
    <row r="44" spans="1:10" ht="12" customHeight="1">
      <c r="A44" s="3"/>
      <c r="B44" s="5"/>
      <c r="C44" s="3"/>
      <c r="D44" s="3"/>
      <c r="E44" s="3"/>
      <c r="F44" s="3"/>
      <c r="G44" s="3"/>
      <c r="H44" s="3"/>
      <c r="I44" s="3"/>
      <c r="J44" s="3"/>
    </row>
    <row r="45" spans="1:10" ht="12" customHeight="1">
      <c r="A45" s="3"/>
      <c r="B45" s="5"/>
      <c r="C45" s="3"/>
      <c r="D45" s="3"/>
      <c r="E45" s="3"/>
      <c r="F45" s="3"/>
      <c r="G45" s="3"/>
      <c r="H45" s="3"/>
      <c r="I45" s="3"/>
      <c r="J45" s="3"/>
    </row>
    <row r="46" spans="1:10" ht="12" customHeight="1">
      <c r="A46" s="3"/>
      <c r="B46" s="5"/>
      <c r="C46" s="3"/>
      <c r="D46" s="3"/>
      <c r="E46" s="3"/>
      <c r="F46" s="3"/>
      <c r="G46" s="3"/>
      <c r="H46" s="3"/>
      <c r="I46" s="3"/>
      <c r="J46" s="3"/>
    </row>
    <row r="47" spans="1:10" ht="12" customHeight="1">
      <c r="A47" s="3"/>
      <c r="B47" s="5"/>
      <c r="C47" s="3"/>
      <c r="D47" s="3"/>
      <c r="E47" s="3"/>
      <c r="F47" s="3"/>
      <c r="G47" s="3"/>
      <c r="H47" s="3"/>
      <c r="I47" s="3"/>
      <c r="J47" s="3"/>
    </row>
    <row r="48" spans="1:10" ht="12" customHeight="1">
      <c r="A48" s="3"/>
      <c r="B48" s="5"/>
      <c r="C48" s="3"/>
      <c r="D48" s="3"/>
      <c r="E48" s="3"/>
      <c r="F48" s="3"/>
      <c r="G48" s="3"/>
      <c r="H48" s="3"/>
      <c r="I48" s="3"/>
      <c r="J48" s="3"/>
    </row>
    <row r="49" spans="1:10" ht="12" customHeight="1">
      <c r="A49" s="3"/>
      <c r="B49" s="5"/>
      <c r="C49" s="3"/>
      <c r="D49" s="3"/>
      <c r="E49" s="3"/>
      <c r="F49" s="3"/>
      <c r="G49" s="3"/>
      <c r="H49" s="3"/>
      <c r="I49" s="3"/>
      <c r="J49" s="3"/>
    </row>
    <row r="50" spans="1:10" ht="12" customHeight="1">
      <c r="A50" s="3"/>
      <c r="B50" s="5"/>
      <c r="C50" s="3"/>
      <c r="D50" s="3"/>
      <c r="E50" s="3"/>
      <c r="F50" s="3"/>
      <c r="G50" s="3"/>
      <c r="H50" s="3"/>
      <c r="I50" s="3"/>
      <c r="J50" s="3"/>
    </row>
    <row r="51" spans="1:10" ht="12" customHeight="1">
      <c r="A51" s="3"/>
      <c r="B51" s="5"/>
      <c r="C51" s="3"/>
      <c r="D51" s="3"/>
      <c r="E51" s="3"/>
      <c r="F51" s="3"/>
      <c r="G51" s="3"/>
      <c r="H51" s="3"/>
      <c r="I51" s="3"/>
      <c r="J51" s="3"/>
    </row>
    <row r="52" spans="1:10" ht="12" customHeight="1">
      <c r="A52" s="3"/>
      <c r="B52" s="5"/>
      <c r="C52" s="3"/>
      <c r="D52" s="3"/>
      <c r="E52" s="3"/>
      <c r="F52" s="3"/>
      <c r="G52" s="3"/>
      <c r="H52" s="3"/>
      <c r="I52" s="3"/>
      <c r="J52" s="3"/>
    </row>
    <row r="53" spans="1:10" ht="12" customHeight="1">
      <c r="A53" s="3"/>
      <c r="B53" s="5"/>
      <c r="C53" s="3"/>
      <c r="D53" s="3"/>
      <c r="E53" s="3"/>
      <c r="F53" s="3"/>
      <c r="G53" s="3"/>
      <c r="H53" s="3"/>
      <c r="I53" s="3"/>
      <c r="J53" s="3"/>
    </row>
    <row r="54" spans="1:10" ht="12" customHeight="1">
      <c r="A54" s="3"/>
      <c r="B54" s="5"/>
      <c r="C54" s="3"/>
      <c r="D54" s="3"/>
      <c r="E54" s="3"/>
      <c r="F54" s="3"/>
      <c r="G54" s="3"/>
      <c r="H54" s="3"/>
      <c r="I54" s="3"/>
      <c r="J54" s="3"/>
    </row>
    <row r="55" spans="1:10" ht="12" customHeight="1">
      <c r="A55" s="3"/>
      <c r="B55" s="5"/>
      <c r="C55" s="3"/>
      <c r="D55" s="3"/>
      <c r="E55" s="3"/>
      <c r="F55" s="3"/>
      <c r="G55" s="3"/>
      <c r="H55" s="3"/>
      <c r="I55" s="3"/>
      <c r="J55" s="3"/>
    </row>
    <row r="56" spans="1:10" ht="12" customHeight="1">
      <c r="A56" s="3"/>
      <c r="B56" s="5"/>
      <c r="C56" s="3"/>
      <c r="D56" s="3"/>
      <c r="E56" s="3"/>
      <c r="F56" s="3"/>
      <c r="G56" s="3"/>
      <c r="H56" s="3"/>
      <c r="I56" s="3"/>
      <c r="J56" s="3"/>
    </row>
    <row r="57" spans="1:10" ht="12" customHeight="1">
      <c r="A57" s="3"/>
      <c r="B57" s="5"/>
      <c r="C57" s="3"/>
      <c r="D57" s="3"/>
      <c r="E57" s="3"/>
      <c r="F57" s="3"/>
      <c r="G57" s="3"/>
      <c r="H57" s="3"/>
      <c r="I57" s="3"/>
      <c r="J57" s="3"/>
    </row>
    <row r="58" spans="1:10" ht="12" customHeight="1">
      <c r="A58" s="3"/>
      <c r="B58" s="5"/>
      <c r="C58" s="3"/>
      <c r="D58" s="3"/>
      <c r="E58" s="3"/>
      <c r="F58" s="3"/>
      <c r="G58" s="3"/>
      <c r="H58" s="3"/>
      <c r="I58" s="3"/>
      <c r="J58" s="3"/>
    </row>
    <row r="59" spans="1:10" ht="12" customHeight="1">
      <c r="A59" s="3"/>
      <c r="B59" s="5"/>
      <c r="C59" s="3"/>
      <c r="D59" s="3"/>
      <c r="E59" s="3"/>
      <c r="F59" s="3"/>
      <c r="G59" s="3"/>
      <c r="H59" s="3"/>
      <c r="I59" s="3"/>
      <c r="J59" s="3"/>
    </row>
    <row r="60" spans="1:10" ht="12" customHeight="1">
      <c r="A60" s="3"/>
      <c r="B60" s="5"/>
      <c r="C60" s="3"/>
      <c r="D60" s="3"/>
      <c r="E60" s="3"/>
      <c r="F60" s="3"/>
      <c r="G60" s="3"/>
      <c r="H60" s="3"/>
      <c r="I60" s="3"/>
      <c r="J60" s="3"/>
    </row>
    <row r="61" spans="1:10" ht="12" customHeight="1">
      <c r="A61" s="3"/>
      <c r="B61" s="5"/>
      <c r="C61" s="3"/>
      <c r="D61" s="3"/>
      <c r="E61" s="3"/>
      <c r="F61" s="3"/>
      <c r="G61" s="3"/>
      <c r="H61" s="3"/>
      <c r="I61" s="3"/>
      <c r="J61" s="3"/>
    </row>
    <row r="62" spans="1:10" ht="12" customHeight="1">
      <c r="A62" s="3"/>
      <c r="B62" s="5"/>
      <c r="C62" s="3"/>
      <c r="D62" s="3"/>
      <c r="E62" s="3"/>
      <c r="F62" s="3"/>
      <c r="G62" s="3"/>
      <c r="H62" s="3"/>
      <c r="I62" s="3"/>
      <c r="J62" s="3"/>
    </row>
    <row r="63" spans="1:10" ht="12" customHeight="1">
      <c r="A63" s="3"/>
      <c r="B63" s="5"/>
      <c r="C63" s="3"/>
      <c r="D63" s="3"/>
      <c r="E63" s="3"/>
      <c r="F63" s="3"/>
      <c r="G63" s="3"/>
      <c r="H63" s="3"/>
      <c r="I63" s="3"/>
      <c r="J63" s="3"/>
    </row>
    <row r="64" spans="1:10" ht="12" customHeight="1">
      <c r="A64" s="3"/>
      <c r="B64" s="5"/>
      <c r="C64" s="3"/>
      <c r="D64" s="3"/>
      <c r="E64" s="3"/>
      <c r="F64" s="3"/>
      <c r="G64" s="3"/>
      <c r="H64" s="3"/>
      <c r="I64" s="3"/>
      <c r="J64" s="3"/>
    </row>
    <row r="65" spans="1:10" ht="12" customHeight="1">
      <c r="A65" s="3"/>
      <c r="B65" s="5"/>
      <c r="C65" s="3"/>
      <c r="D65" s="3"/>
      <c r="E65" s="3"/>
      <c r="F65" s="3"/>
      <c r="G65" s="3"/>
      <c r="H65" s="3"/>
      <c r="I65" s="3"/>
      <c r="J65" s="3"/>
    </row>
    <row r="76" ht="12" customHeight="1">
      <c r="A76" s="10">
        <f>D22</f>
        <v>658.7750264959889</v>
      </c>
    </row>
  </sheetData>
  <sheetProtection password="C59B" sheet="1" objects="1" scenarios="1" selectLockedCells="1"/>
  <mergeCells count="10">
    <mergeCell ref="B36:E39"/>
    <mergeCell ref="B6:O7"/>
    <mergeCell ref="B29:B30"/>
    <mergeCell ref="C29:C30"/>
    <mergeCell ref="D29:D30"/>
    <mergeCell ref="E29:E30"/>
    <mergeCell ref="B20:B21"/>
    <mergeCell ref="C20:C21"/>
    <mergeCell ref="D20:D21"/>
    <mergeCell ref="E20:E21"/>
  </mergeCells>
  <printOptions/>
  <pageMargins left="0.89" right="0" top="0.56" bottom="0" header="0.8" footer="0.5"/>
  <pageSetup horizontalDpi="600" verticalDpi="600" orientation="landscape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13"/>
  <sheetViews>
    <sheetView zoomScalePageLayoutView="0" workbookViewId="0" topLeftCell="A99">
      <selection activeCell="C135" sqref="C135"/>
    </sheetView>
  </sheetViews>
  <sheetFormatPr defaultColWidth="8" defaultRowHeight="15"/>
  <cols>
    <col min="1" max="1" width="8" style="38" customWidth="1"/>
    <col min="2" max="2" width="11.59765625" style="38" customWidth="1"/>
    <col min="3" max="3" width="11.19921875" style="38" customWidth="1"/>
    <col min="4" max="16384" width="8" style="38" customWidth="1"/>
  </cols>
  <sheetData>
    <row r="1" spans="1:5" ht="12.75">
      <c r="A1" s="38" t="s">
        <v>27</v>
      </c>
      <c r="B1" s="38" t="s">
        <v>27</v>
      </c>
      <c r="C1" s="38" t="s">
        <v>28</v>
      </c>
      <c r="D1" s="38" t="s">
        <v>27</v>
      </c>
      <c r="E1" s="38" t="s">
        <v>27</v>
      </c>
    </row>
    <row r="2" spans="1:5" ht="12.75">
      <c r="A2" s="38" t="s">
        <v>29</v>
      </c>
      <c r="B2" s="55" t="s">
        <v>33</v>
      </c>
      <c r="C2" s="38" t="s">
        <v>30</v>
      </c>
      <c r="D2" s="38" t="s">
        <v>29</v>
      </c>
      <c r="E2" s="55" t="s">
        <v>33</v>
      </c>
    </row>
    <row r="3" spans="1:12" ht="12.75">
      <c r="A3" s="38">
        <v>-70</v>
      </c>
      <c r="B3" s="56">
        <f>32+((9/5)*A3)</f>
        <v>-94</v>
      </c>
      <c r="C3" s="39">
        <v>0.002791888469660767</v>
      </c>
      <c r="D3" s="38">
        <v>-70</v>
      </c>
      <c r="E3" s="56">
        <f>32+((9/5)*D3)</f>
        <v>-94</v>
      </c>
      <c r="G3" s="60" t="s">
        <v>38</v>
      </c>
      <c r="H3" s="59"/>
      <c r="L3" s="61">
        <f>B!E15*(VLOOKUP(B!H11,B3:C213,2)/1000)*(B!H12*1.698)*B!E13</f>
        <v>2994.431938618131</v>
      </c>
    </row>
    <row r="4" spans="1:12" ht="12.75">
      <c r="A4" s="38">
        <v>-69</v>
      </c>
      <c r="B4" s="56">
        <f aca="true" t="shared" si="0" ref="B4:B67">32+((9/5)*A4)</f>
        <v>-92.2</v>
      </c>
      <c r="C4" s="40">
        <v>0.003221227806250372</v>
      </c>
      <c r="D4" s="38">
        <v>-69</v>
      </c>
      <c r="E4" s="56">
        <f aca="true" t="shared" si="1" ref="E4:E67">32+((9/5)*D4)</f>
        <v>-92.2</v>
      </c>
      <c r="G4" s="60" t="s">
        <v>37</v>
      </c>
      <c r="L4" s="38">
        <f>B!H11+162</f>
        <v>245</v>
      </c>
    </row>
    <row r="5" spans="1:5" ht="12.75">
      <c r="A5" s="38">
        <v>-68</v>
      </c>
      <c r="B5" s="56">
        <f t="shared" si="0"/>
        <v>-90.4</v>
      </c>
      <c r="C5" s="40">
        <v>0.003711926586105913</v>
      </c>
      <c r="D5" s="38">
        <v>-68</v>
      </c>
      <c r="E5" s="56">
        <f t="shared" si="1"/>
        <v>-90.4</v>
      </c>
    </row>
    <row r="6" spans="1:5" ht="12.75">
      <c r="A6" s="38">
        <v>-67</v>
      </c>
      <c r="B6" s="56">
        <f t="shared" si="0"/>
        <v>-88.60000000000001</v>
      </c>
      <c r="C6" s="40">
        <v>0.004271507989613713</v>
      </c>
      <c r="D6" s="38">
        <v>-67</v>
      </c>
      <c r="E6" s="56">
        <f t="shared" si="1"/>
        <v>-88.60000000000001</v>
      </c>
    </row>
    <row r="7" spans="1:5" ht="12.75">
      <c r="A7" s="38">
        <v>-66</v>
      </c>
      <c r="B7" s="56">
        <f t="shared" si="0"/>
        <v>-86.8</v>
      </c>
      <c r="C7" s="40">
        <v>0.00490839683467037</v>
      </c>
      <c r="D7" s="38">
        <v>-66</v>
      </c>
      <c r="E7" s="56">
        <f t="shared" si="1"/>
        <v>-86.8</v>
      </c>
    </row>
    <row r="8" spans="1:5" ht="12.75">
      <c r="A8" s="38">
        <v>-65</v>
      </c>
      <c r="B8" s="56">
        <f t="shared" si="0"/>
        <v>-85</v>
      </c>
      <c r="C8" s="40">
        <v>0.00563293988196459</v>
      </c>
      <c r="D8" s="38">
        <v>-65</v>
      </c>
      <c r="E8" s="56">
        <f t="shared" si="1"/>
        <v>-85</v>
      </c>
    </row>
    <row r="9" spans="1:5" ht="12.75">
      <c r="A9" s="38">
        <v>-64</v>
      </c>
      <c r="B9" s="56">
        <f t="shared" si="0"/>
        <v>-83.2</v>
      </c>
      <c r="C9" s="40">
        <v>0.006455285868057069</v>
      </c>
      <c r="D9" s="38">
        <v>-64</v>
      </c>
      <c r="E9" s="56">
        <f t="shared" si="1"/>
        <v>-83.2</v>
      </c>
    </row>
    <row r="10" spans="1:5" ht="12.75">
      <c r="A10" s="38">
        <v>-63</v>
      </c>
      <c r="B10" s="56">
        <f t="shared" si="0"/>
        <v>-81.4</v>
      </c>
      <c r="C10" s="40">
        <v>0.007388486387185998</v>
      </c>
      <c r="D10" s="38">
        <v>-63</v>
      </c>
      <c r="E10" s="56">
        <f t="shared" si="1"/>
        <v>-81.4</v>
      </c>
    </row>
    <row r="11" spans="1:5" ht="12.75">
      <c r="A11" s="38">
        <v>-62</v>
      </c>
      <c r="B11" s="56">
        <f t="shared" si="0"/>
        <v>-79.60000000000001</v>
      </c>
      <c r="C11" s="40">
        <v>0.008446372774391558</v>
      </c>
      <c r="D11" s="38">
        <v>-62</v>
      </c>
      <c r="E11" s="56">
        <f t="shared" si="1"/>
        <v>-79.60000000000001</v>
      </c>
    </row>
    <row r="12" spans="1:5" ht="12.75">
      <c r="A12" s="38">
        <v>-61</v>
      </c>
      <c r="B12" s="56">
        <f t="shared" si="0"/>
        <v>-77.8</v>
      </c>
      <c r="C12" s="40">
        <v>0.009642515396128273</v>
      </c>
      <c r="D12" s="38">
        <v>-61</v>
      </c>
      <c r="E12" s="56">
        <f t="shared" si="1"/>
        <v>-77.8</v>
      </c>
    </row>
    <row r="13" spans="1:5" ht="12.75">
      <c r="A13" s="38">
        <v>-60</v>
      </c>
      <c r="B13" s="56">
        <f t="shared" si="0"/>
        <v>-76</v>
      </c>
      <c r="C13" s="40">
        <v>0.010989212256634738</v>
      </c>
      <c r="D13" s="38">
        <v>-60</v>
      </c>
      <c r="E13" s="56">
        <f t="shared" si="1"/>
        <v>-76</v>
      </c>
    </row>
    <row r="14" spans="1:5" ht="12.75">
      <c r="A14" s="38">
        <v>-59</v>
      </c>
      <c r="B14" s="56">
        <f t="shared" si="0"/>
        <v>-74.2</v>
      </c>
      <c r="C14" s="40">
        <v>0.012517774023795924</v>
      </c>
      <c r="D14" s="38">
        <v>-59</v>
      </c>
      <c r="E14" s="56">
        <f t="shared" si="1"/>
        <v>-74.2</v>
      </c>
    </row>
    <row r="15" spans="1:5" ht="12.75">
      <c r="A15" s="38">
        <v>-58</v>
      </c>
      <c r="B15" s="56">
        <f t="shared" si="0"/>
        <v>-72.4</v>
      </c>
      <c r="C15" s="40">
        <v>0.01424380802612877</v>
      </c>
      <c r="D15" s="38">
        <v>-58</v>
      </c>
      <c r="E15" s="56">
        <f t="shared" si="1"/>
        <v>-72.4</v>
      </c>
    </row>
    <row r="16" spans="1:5" ht="12.75">
      <c r="A16" s="38">
        <v>-57</v>
      </c>
      <c r="B16" s="56">
        <f t="shared" si="0"/>
        <v>-70.60000000000001</v>
      </c>
      <c r="C16" s="40">
        <v>0.016174605468060172</v>
      </c>
      <c r="D16" s="38">
        <v>-57</v>
      </c>
      <c r="E16" s="56">
        <f t="shared" si="1"/>
        <v>-70.60000000000001</v>
      </c>
    </row>
    <row r="17" spans="1:5" ht="12.75">
      <c r="A17" s="38">
        <v>-56</v>
      </c>
      <c r="B17" s="56">
        <f t="shared" si="0"/>
        <v>-68.8</v>
      </c>
      <c r="C17" s="40">
        <v>0.018357273695165387</v>
      </c>
      <c r="D17" s="38">
        <v>-56</v>
      </c>
      <c r="E17" s="56">
        <f t="shared" si="1"/>
        <v>-68.8</v>
      </c>
    </row>
    <row r="18" spans="1:5" ht="12.75">
      <c r="A18" s="38">
        <v>-55</v>
      </c>
      <c r="B18" s="56">
        <f t="shared" si="0"/>
        <v>-67</v>
      </c>
      <c r="C18" s="40">
        <v>0.020798288416188467</v>
      </c>
      <c r="D18" s="38">
        <v>-55</v>
      </c>
      <c r="E18" s="56">
        <f t="shared" si="1"/>
        <v>-67</v>
      </c>
    </row>
    <row r="19" spans="1:5" ht="12.75">
      <c r="A19" s="38">
        <v>-54</v>
      </c>
      <c r="B19" s="56">
        <f t="shared" si="0"/>
        <v>-65.2</v>
      </c>
      <c r="C19" s="40">
        <v>0.0235534891822189</v>
      </c>
      <c r="D19" s="38">
        <v>-54</v>
      </c>
      <c r="E19" s="56">
        <f t="shared" si="1"/>
        <v>-65.2</v>
      </c>
    </row>
    <row r="20" spans="1:5" ht="12.75">
      <c r="A20" s="38">
        <v>-53</v>
      </c>
      <c r="B20" s="56">
        <f t="shared" si="0"/>
        <v>-63.400000000000006</v>
      </c>
      <c r="C20" s="40">
        <v>0.02662844307837806</v>
      </c>
      <c r="D20" s="38">
        <v>-53</v>
      </c>
      <c r="E20" s="56">
        <f t="shared" si="1"/>
        <v>-63.400000000000006</v>
      </c>
    </row>
    <row r="21" spans="1:5" ht="12.75">
      <c r="A21" s="38">
        <v>-52</v>
      </c>
      <c r="B21" s="56">
        <f t="shared" si="0"/>
        <v>-61.60000000000001</v>
      </c>
      <c r="C21" s="40">
        <v>0.003007765074620425</v>
      </c>
      <c r="D21" s="38">
        <v>-52</v>
      </c>
      <c r="E21" s="56">
        <f t="shared" si="1"/>
        <v>-61.60000000000001</v>
      </c>
    </row>
    <row r="22" spans="1:5" ht="12.75">
      <c r="A22" s="38">
        <v>-51</v>
      </c>
      <c r="B22" s="56">
        <f t="shared" si="0"/>
        <v>-59.8</v>
      </c>
      <c r="C22" s="40">
        <v>0.0339351054565619</v>
      </c>
      <c r="D22" s="38">
        <v>-51</v>
      </c>
      <c r="E22" s="56">
        <f t="shared" si="1"/>
        <v>-59.8</v>
      </c>
    </row>
    <row r="23" spans="1:5" ht="12.75">
      <c r="A23" s="38">
        <v>-50</v>
      </c>
      <c r="B23" s="56">
        <f t="shared" si="0"/>
        <v>-58</v>
      </c>
      <c r="C23" s="40">
        <v>0.03824390964524036</v>
      </c>
      <c r="D23" s="38">
        <v>-50</v>
      </c>
      <c r="E23" s="56">
        <f t="shared" si="1"/>
        <v>-58</v>
      </c>
    </row>
    <row r="24" spans="1:5" ht="12.75">
      <c r="A24" s="38">
        <v>-49</v>
      </c>
      <c r="B24" s="56">
        <f t="shared" si="0"/>
        <v>-56.2</v>
      </c>
      <c r="C24" s="40">
        <v>0.04304639606167565</v>
      </c>
      <c r="D24" s="38">
        <v>-49</v>
      </c>
      <c r="E24" s="56">
        <f t="shared" si="1"/>
        <v>-56.2</v>
      </c>
    </row>
    <row r="25" spans="1:5" ht="12.75">
      <c r="A25" s="38">
        <v>-48</v>
      </c>
      <c r="B25" s="56">
        <f t="shared" si="0"/>
        <v>-54.400000000000006</v>
      </c>
      <c r="C25" s="40">
        <v>0.048413042431247895</v>
      </c>
      <c r="D25" s="38">
        <v>-48</v>
      </c>
      <c r="E25" s="56">
        <f t="shared" si="1"/>
        <v>-54.400000000000006</v>
      </c>
    </row>
    <row r="26" spans="1:5" ht="12.75">
      <c r="A26" s="38">
        <v>-47</v>
      </c>
      <c r="B26" s="56">
        <f t="shared" si="0"/>
        <v>-52.60000000000001</v>
      </c>
      <c r="C26" s="40">
        <v>0.05438430939311292</v>
      </c>
      <c r="D26" s="38">
        <v>-47</v>
      </c>
      <c r="E26" s="56">
        <f t="shared" si="1"/>
        <v>-52.60000000000001</v>
      </c>
    </row>
    <row r="27" spans="1:5" ht="12.75">
      <c r="A27" s="38">
        <v>-46</v>
      </c>
      <c r="B27" s="56">
        <f t="shared" si="0"/>
        <v>-50.8</v>
      </c>
      <c r="C27" s="40">
        <v>0.061038135229115</v>
      </c>
      <c r="D27" s="38">
        <v>-46</v>
      </c>
      <c r="E27" s="56">
        <f t="shared" si="1"/>
        <v>-50.8</v>
      </c>
    </row>
    <row r="28" spans="1:5" ht="12.75">
      <c r="A28" s="38">
        <v>-45</v>
      </c>
      <c r="B28" s="56">
        <f t="shared" si="0"/>
        <v>-49</v>
      </c>
      <c r="C28" s="40">
        <v>0.06842257355569244</v>
      </c>
      <c r="D28" s="38">
        <v>-45</v>
      </c>
      <c r="E28" s="56">
        <f t="shared" si="1"/>
        <v>-49</v>
      </c>
    </row>
    <row r="29" spans="1:5" ht="12.75">
      <c r="A29" s="38">
        <v>-44</v>
      </c>
      <c r="B29" s="56">
        <f t="shared" si="0"/>
        <v>-47.2</v>
      </c>
      <c r="C29" s="40">
        <v>0.07663215995366296</v>
      </c>
      <c r="D29" s="38">
        <v>-44</v>
      </c>
      <c r="E29" s="56">
        <f t="shared" si="1"/>
        <v>-47.2</v>
      </c>
    </row>
    <row r="30" spans="1:5" ht="12.75">
      <c r="A30" s="38">
        <v>-43</v>
      </c>
      <c r="B30" s="56">
        <f t="shared" si="0"/>
        <v>-45.400000000000006</v>
      </c>
      <c r="C30" s="40">
        <v>0.0857315165564162</v>
      </c>
      <c r="D30" s="38">
        <v>-43</v>
      </c>
      <c r="E30" s="56">
        <f t="shared" si="1"/>
        <v>-45.400000000000006</v>
      </c>
    </row>
    <row r="31" spans="1:5" ht="12.75">
      <c r="A31" s="38">
        <v>-42</v>
      </c>
      <c r="B31" s="56">
        <f t="shared" si="0"/>
        <v>-43.60000000000001</v>
      </c>
      <c r="C31" s="40">
        <v>0.0957935288234378</v>
      </c>
      <c r="D31" s="38">
        <v>-42</v>
      </c>
      <c r="E31" s="56">
        <f t="shared" si="1"/>
        <v>-43.60000000000001</v>
      </c>
    </row>
    <row r="32" spans="1:5" ht="12.75">
      <c r="A32" s="38">
        <v>-41</v>
      </c>
      <c r="B32" s="56">
        <f t="shared" si="0"/>
        <v>-41.8</v>
      </c>
      <c r="C32" s="40">
        <v>0.10696456063255759</v>
      </c>
      <c r="D32" s="38">
        <v>-41</v>
      </c>
      <c r="E32" s="56">
        <f t="shared" si="1"/>
        <v>-41.8</v>
      </c>
    </row>
    <row r="33" spans="1:5" ht="12.75">
      <c r="A33" s="38">
        <v>-40</v>
      </c>
      <c r="B33" s="56">
        <f t="shared" si="0"/>
        <v>-40</v>
      </c>
      <c r="C33" s="41">
        <v>0.11934195423147688</v>
      </c>
      <c r="D33" s="38">
        <v>-40</v>
      </c>
      <c r="E33" s="56">
        <f t="shared" si="1"/>
        <v>-40</v>
      </c>
    </row>
    <row r="34" spans="1:5" ht="12.75">
      <c r="A34" s="38">
        <v>-39</v>
      </c>
      <c r="B34" s="56">
        <f t="shared" si="0"/>
        <v>-38.2</v>
      </c>
      <c r="C34" s="40">
        <v>0.1330028638221096</v>
      </c>
      <c r="D34" s="38">
        <v>-39</v>
      </c>
      <c r="E34" s="56">
        <f t="shared" si="1"/>
        <v>-38.2</v>
      </c>
    </row>
    <row r="35" spans="1:5" ht="12.75">
      <c r="A35" s="38">
        <v>-38</v>
      </c>
      <c r="B35" s="56">
        <f t="shared" si="0"/>
        <v>-36.400000000000006</v>
      </c>
      <c r="C35" s="40">
        <v>0.14811535659279343</v>
      </c>
      <c r="D35" s="38">
        <v>-38</v>
      </c>
      <c r="E35" s="56">
        <f t="shared" si="1"/>
        <v>-36.400000000000006</v>
      </c>
    </row>
    <row r="36" spans="1:5" ht="12.75">
      <c r="A36" s="38">
        <v>-37</v>
      </c>
      <c r="B36" s="56">
        <f t="shared" si="0"/>
        <v>-34.60000000000001</v>
      </c>
      <c r="C36" s="40">
        <v>0.16475281567521105</v>
      </c>
      <c r="D36" s="38">
        <v>-37</v>
      </c>
      <c r="E36" s="56">
        <f t="shared" si="1"/>
        <v>-34.60000000000001</v>
      </c>
    </row>
    <row r="37" spans="1:5" ht="12.75">
      <c r="A37" s="38">
        <v>-36</v>
      </c>
      <c r="B37" s="56">
        <f t="shared" si="0"/>
        <v>-32.8</v>
      </c>
      <c r="C37" s="40">
        <v>0.18307883363602612</v>
      </c>
      <c r="D37" s="38">
        <v>-36</v>
      </c>
      <c r="E37" s="56">
        <f t="shared" si="1"/>
        <v>-32.8</v>
      </c>
    </row>
    <row r="38" spans="1:5" ht="12.75">
      <c r="A38" s="38">
        <v>-35</v>
      </c>
      <c r="B38" s="56">
        <f t="shared" si="0"/>
        <v>-31</v>
      </c>
      <c r="C38" s="40">
        <v>0.20334531732068642</v>
      </c>
      <c r="D38" s="38">
        <v>-35</v>
      </c>
      <c r="E38" s="56">
        <f t="shared" si="1"/>
        <v>-31</v>
      </c>
    </row>
    <row r="39" spans="1:5" ht="12.75">
      <c r="A39" s="38">
        <v>-34</v>
      </c>
      <c r="B39" s="56">
        <f t="shared" si="0"/>
        <v>-29.200000000000003</v>
      </c>
      <c r="C39" s="40">
        <v>0.2256185921327305</v>
      </c>
      <c r="D39" s="38">
        <v>-34</v>
      </c>
      <c r="E39" s="56">
        <f t="shared" si="1"/>
        <v>-29.200000000000003</v>
      </c>
    </row>
    <row r="40" spans="1:5" ht="12.75">
      <c r="A40" s="38">
        <v>-33</v>
      </c>
      <c r="B40" s="56">
        <f t="shared" si="0"/>
        <v>-27.4</v>
      </c>
      <c r="C40" s="42">
        <v>0.2500541829215431</v>
      </c>
      <c r="D40" s="38">
        <v>-33</v>
      </c>
      <c r="E40" s="56">
        <f t="shared" si="1"/>
        <v>-27.4</v>
      </c>
    </row>
    <row r="41" spans="1:5" ht="12.75">
      <c r="A41" s="38">
        <v>-32</v>
      </c>
      <c r="B41" s="56">
        <f t="shared" si="0"/>
        <v>-25.6</v>
      </c>
      <c r="C41" s="40">
        <v>0.27689496337144576</v>
      </c>
      <c r="D41" s="38">
        <v>-32</v>
      </c>
      <c r="E41" s="56">
        <f t="shared" si="1"/>
        <v>-25.6</v>
      </c>
    </row>
    <row r="42" spans="1:5" ht="12.75">
      <c r="A42" s="38">
        <v>-31</v>
      </c>
      <c r="B42" s="56">
        <f t="shared" si="0"/>
        <v>-23.800000000000004</v>
      </c>
      <c r="C42" s="40">
        <v>0.30637979272569654</v>
      </c>
      <c r="D42" s="38">
        <v>-31</v>
      </c>
      <c r="E42" s="56">
        <f t="shared" si="1"/>
        <v>-23.800000000000004</v>
      </c>
    </row>
    <row r="43" spans="1:5" ht="12.75">
      <c r="A43" s="38">
        <v>-30</v>
      </c>
      <c r="B43" s="56">
        <f t="shared" si="0"/>
        <v>-22</v>
      </c>
      <c r="C43" s="40">
        <v>0.33874359838815843</v>
      </c>
      <c r="D43" s="38">
        <v>-30</v>
      </c>
      <c r="E43" s="56">
        <f t="shared" si="1"/>
        <v>-22</v>
      </c>
    </row>
    <row r="44" spans="1:5" ht="12.75">
      <c r="A44" s="38">
        <v>-29</v>
      </c>
      <c r="B44" s="56">
        <f t="shared" si="0"/>
        <v>-20.200000000000003</v>
      </c>
      <c r="C44" s="40">
        <v>0.37421745649377874</v>
      </c>
      <c r="D44" s="38">
        <v>-29</v>
      </c>
      <c r="E44" s="56">
        <f t="shared" si="1"/>
        <v>-20.200000000000003</v>
      </c>
    </row>
    <row r="45" spans="1:5" ht="12.75">
      <c r="A45" s="38">
        <v>-28</v>
      </c>
      <c r="B45" s="56">
        <f t="shared" si="0"/>
        <v>-18.4</v>
      </c>
      <c r="C45" s="40">
        <v>0.4130286705059137</v>
      </c>
      <c r="D45" s="38">
        <v>-28</v>
      </c>
      <c r="E45" s="56">
        <f t="shared" si="1"/>
        <v>-18.4</v>
      </c>
    </row>
    <row r="46" spans="1:5" ht="12.75">
      <c r="A46" s="38">
        <v>-27</v>
      </c>
      <c r="B46" s="56">
        <f t="shared" si="0"/>
        <v>-16.6</v>
      </c>
      <c r="C46" s="40">
        <v>0.4554889502080977</v>
      </c>
      <c r="D46" s="38">
        <v>-27</v>
      </c>
      <c r="E46" s="56">
        <f t="shared" si="1"/>
        <v>-16.6</v>
      </c>
    </row>
    <row r="47" spans="1:5" ht="12.75">
      <c r="A47" s="38">
        <v>-26</v>
      </c>
      <c r="B47" s="56">
        <f t="shared" si="0"/>
        <v>-14.800000000000004</v>
      </c>
      <c r="C47" s="40">
        <v>0.5019049574521479</v>
      </c>
      <c r="D47" s="38">
        <v>-26</v>
      </c>
      <c r="E47" s="56">
        <f t="shared" si="1"/>
        <v>-14.800000000000004</v>
      </c>
    </row>
    <row r="48" spans="1:5" ht="12.75">
      <c r="A48" s="38">
        <v>-25</v>
      </c>
      <c r="B48" s="56">
        <f t="shared" si="0"/>
        <v>-13</v>
      </c>
      <c r="C48" s="40">
        <v>0.5525784079309815</v>
      </c>
      <c r="D48" s="38">
        <v>-25</v>
      </c>
      <c r="E48" s="56">
        <f t="shared" si="1"/>
        <v>-13</v>
      </c>
    </row>
    <row r="49" spans="1:5" ht="12.75">
      <c r="A49" s="38">
        <v>-24</v>
      </c>
      <c r="B49" s="56">
        <f t="shared" si="0"/>
        <v>-11.200000000000003</v>
      </c>
      <c r="C49" s="40">
        <v>0.6079802521747154</v>
      </c>
      <c r="D49" s="38">
        <v>-24</v>
      </c>
      <c r="E49" s="56">
        <f t="shared" si="1"/>
        <v>-11.200000000000003</v>
      </c>
    </row>
    <row r="50" spans="1:5" ht="12.75">
      <c r="A50" s="38">
        <v>-23</v>
      </c>
      <c r="B50" s="56">
        <f t="shared" si="0"/>
        <v>-9.399999999999999</v>
      </c>
      <c r="C50" s="40">
        <v>0.6683138274815779</v>
      </c>
      <c r="D50" s="38">
        <v>-23</v>
      </c>
      <c r="E50" s="56">
        <f t="shared" si="1"/>
        <v>-9.399999999999999</v>
      </c>
    </row>
    <row r="51" spans="1:5" ht="12.75">
      <c r="A51" s="38">
        <v>-22</v>
      </c>
      <c r="B51" s="56">
        <f t="shared" si="0"/>
        <v>-7.600000000000001</v>
      </c>
      <c r="C51" s="40">
        <v>0.7341246198560764</v>
      </c>
      <c r="D51" s="38">
        <v>-22</v>
      </c>
      <c r="E51" s="56">
        <f t="shared" si="1"/>
        <v>-7.600000000000001</v>
      </c>
    </row>
    <row r="52" spans="1:5" ht="12.75">
      <c r="A52" s="38">
        <v>-21</v>
      </c>
      <c r="B52" s="56">
        <f t="shared" si="0"/>
        <v>-5.800000000000004</v>
      </c>
      <c r="C52" s="40">
        <v>0.8058634521573405</v>
      </c>
      <c r="D52" s="38">
        <v>-21</v>
      </c>
      <c r="E52" s="56">
        <f t="shared" si="1"/>
        <v>-5.800000000000004</v>
      </c>
    </row>
    <row r="53" spans="1:5" ht="12.75">
      <c r="A53" s="38">
        <v>-20</v>
      </c>
      <c r="B53" s="56">
        <f t="shared" si="0"/>
        <v>-4</v>
      </c>
      <c r="C53" s="42">
        <v>0.8840596843084546</v>
      </c>
      <c r="D53" s="38">
        <v>-20</v>
      </c>
      <c r="E53" s="56">
        <f t="shared" si="1"/>
        <v>-4</v>
      </c>
    </row>
    <row r="54" spans="1:5" ht="12.75">
      <c r="A54" s="38">
        <v>-19</v>
      </c>
      <c r="B54" s="56">
        <f t="shared" si="0"/>
        <v>-2.200000000000003</v>
      </c>
      <c r="C54" s="40">
        <v>0.9684663929362537</v>
      </c>
      <c r="D54" s="38">
        <v>-19</v>
      </c>
      <c r="E54" s="56">
        <f t="shared" si="1"/>
        <v>-2.200000000000003</v>
      </c>
    </row>
    <row r="55" spans="1:5" ht="12.75">
      <c r="A55" s="38">
        <v>-18</v>
      </c>
      <c r="B55" s="56">
        <f t="shared" si="0"/>
        <v>-0.3999999999999986</v>
      </c>
      <c r="C55" s="40">
        <v>1.0607103699737372</v>
      </c>
      <c r="D55" s="38">
        <v>-18</v>
      </c>
      <c r="E55" s="56">
        <f t="shared" si="1"/>
        <v>-0.3999999999999986</v>
      </c>
    </row>
    <row r="56" spans="1:5" ht="12.75">
      <c r="A56" s="38">
        <v>-17</v>
      </c>
      <c r="B56" s="56">
        <f t="shared" si="0"/>
        <v>1.3999999999999986</v>
      </c>
      <c r="C56" s="40">
        <v>1.1606997724317296</v>
      </c>
      <c r="D56" s="38">
        <v>-17</v>
      </c>
      <c r="E56" s="56">
        <f t="shared" si="1"/>
        <v>1.3999999999999986</v>
      </c>
    </row>
    <row r="57" spans="1:5" ht="12.75">
      <c r="A57" s="38">
        <v>-16</v>
      </c>
      <c r="B57" s="56">
        <f t="shared" si="0"/>
        <v>3.1999999999999993</v>
      </c>
      <c r="C57" s="40">
        <v>1.2700308146918784</v>
      </c>
      <c r="D57" s="38">
        <v>-16</v>
      </c>
      <c r="E57" s="56">
        <f t="shared" si="1"/>
        <v>3.1999999999999993</v>
      </c>
    </row>
    <row r="58" spans="1:5" ht="12.75">
      <c r="A58" s="38">
        <v>-15</v>
      </c>
      <c r="B58" s="56">
        <f t="shared" si="0"/>
        <v>5</v>
      </c>
      <c r="C58" s="40">
        <v>1.3877548277403118</v>
      </c>
      <c r="D58" s="38">
        <v>-15</v>
      </c>
      <c r="E58" s="56">
        <f t="shared" si="1"/>
        <v>5</v>
      </c>
    </row>
    <row r="59" spans="1:5" ht="12.75">
      <c r="A59" s="38">
        <v>-14</v>
      </c>
      <c r="B59" s="56">
        <f t="shared" si="0"/>
        <v>6.800000000000001</v>
      </c>
      <c r="C59" s="40">
        <v>1.515448199453401</v>
      </c>
      <c r="D59" s="38">
        <v>-14</v>
      </c>
      <c r="E59" s="56">
        <f t="shared" si="1"/>
        <v>6.800000000000001</v>
      </c>
    </row>
    <row r="60" spans="1:5" ht="12.75">
      <c r="A60" s="38">
        <v>-13</v>
      </c>
      <c r="B60" s="56">
        <f t="shared" si="0"/>
        <v>8.599999999999998</v>
      </c>
      <c r="C60" s="40">
        <v>1.6538294821779866</v>
      </c>
      <c r="D60" s="38">
        <v>-13</v>
      </c>
      <c r="E60" s="56">
        <f t="shared" si="1"/>
        <v>8.599999999999998</v>
      </c>
    </row>
    <row r="61" spans="1:5" ht="12.75">
      <c r="A61" s="38">
        <v>-12</v>
      </c>
      <c r="B61" s="56">
        <f t="shared" si="0"/>
        <v>10.399999999999999</v>
      </c>
      <c r="C61" s="40">
        <v>1.8036062159644064</v>
      </c>
      <c r="D61" s="38">
        <v>-12</v>
      </c>
      <c r="E61" s="56">
        <f t="shared" si="1"/>
        <v>10.399999999999999</v>
      </c>
    </row>
    <row r="62" spans="1:5" ht="12.75">
      <c r="A62" s="38">
        <v>-11</v>
      </c>
      <c r="B62" s="56">
        <f t="shared" si="0"/>
        <v>12.2</v>
      </c>
      <c r="C62" s="40">
        <v>1.9654751387248237</v>
      </c>
      <c r="D62" s="38">
        <v>-11</v>
      </c>
      <c r="E62" s="56">
        <f t="shared" si="1"/>
        <v>12.2</v>
      </c>
    </row>
    <row r="63" spans="1:5" ht="12.75">
      <c r="A63" s="38">
        <v>-10</v>
      </c>
      <c r="B63" s="56">
        <f t="shared" si="0"/>
        <v>14</v>
      </c>
      <c r="C63" s="40">
        <v>2.1401223915970737</v>
      </c>
      <c r="D63" s="38">
        <v>-10</v>
      </c>
      <c r="E63" s="56">
        <f t="shared" si="1"/>
        <v>14</v>
      </c>
    </row>
    <row r="64" spans="1:5" ht="12.75">
      <c r="A64" s="38">
        <v>-9</v>
      </c>
      <c r="B64" s="56">
        <f t="shared" si="0"/>
        <v>15.8</v>
      </c>
      <c r="C64" s="40">
        <v>2.3290446729978593</v>
      </c>
      <c r="D64" s="38">
        <v>-9</v>
      </c>
      <c r="E64" s="56">
        <f t="shared" si="1"/>
        <v>15.8</v>
      </c>
    </row>
    <row r="65" spans="1:5" ht="12.75">
      <c r="A65" s="38">
        <v>-8</v>
      </c>
      <c r="B65" s="56">
        <f t="shared" si="0"/>
        <v>17.6</v>
      </c>
      <c r="C65" s="40">
        <v>2.5328982342501494</v>
      </c>
      <c r="D65" s="38">
        <v>-8</v>
      </c>
      <c r="E65" s="56">
        <f t="shared" si="1"/>
        <v>17.6</v>
      </c>
    </row>
    <row r="66" spans="1:5" ht="12.75">
      <c r="A66" s="38">
        <v>-7</v>
      </c>
      <c r="B66" s="56">
        <f t="shared" si="0"/>
        <v>19.4</v>
      </c>
      <c r="C66" s="40">
        <v>2.7531442390110517</v>
      </c>
      <c r="D66" s="38">
        <v>-7</v>
      </c>
      <c r="E66" s="56">
        <f t="shared" si="1"/>
        <v>19.4</v>
      </c>
    </row>
    <row r="67" spans="1:5" ht="12.75">
      <c r="A67" s="38">
        <v>-6</v>
      </c>
      <c r="B67" s="56">
        <f t="shared" si="0"/>
        <v>21.2</v>
      </c>
      <c r="C67" s="40">
        <v>2.9912219608454325</v>
      </c>
      <c r="D67" s="38">
        <v>-6</v>
      </c>
      <c r="E67" s="56">
        <f t="shared" si="1"/>
        <v>21.2</v>
      </c>
    </row>
    <row r="68" spans="1:5" ht="12.75">
      <c r="A68" s="38">
        <v>-5</v>
      </c>
      <c r="B68" s="56">
        <f aca="true" t="shared" si="2" ref="B68:B131">32+((9/5)*A68)</f>
        <v>23</v>
      </c>
      <c r="C68" s="40">
        <v>3.2469317909800797</v>
      </c>
      <c r="D68" s="38">
        <v>-5</v>
      </c>
      <c r="E68" s="56">
        <f aca="true" t="shared" si="3" ref="E68:E131">32+((9/5)*D68)</f>
        <v>23</v>
      </c>
    </row>
    <row r="69" spans="1:5" ht="12.75">
      <c r="A69" s="38">
        <v>-4</v>
      </c>
      <c r="B69" s="56">
        <f t="shared" si="2"/>
        <v>24.8</v>
      </c>
      <c r="C69" s="40">
        <v>3.5224941708039057</v>
      </c>
      <c r="D69" s="38">
        <v>-4</v>
      </c>
      <c r="E69" s="56">
        <f t="shared" si="3"/>
        <v>24.8</v>
      </c>
    </row>
    <row r="70" spans="1:5" ht="12.75">
      <c r="A70" s="38">
        <v>-3</v>
      </c>
      <c r="B70" s="56">
        <f t="shared" si="2"/>
        <v>26.6</v>
      </c>
      <c r="C70" s="40">
        <v>3.8184912263802593</v>
      </c>
      <c r="D70" s="38">
        <v>-3</v>
      </c>
      <c r="E70" s="56">
        <f t="shared" si="3"/>
        <v>26.6</v>
      </c>
    </row>
    <row r="71" spans="1:5" ht="12.75">
      <c r="A71" s="38">
        <v>-2</v>
      </c>
      <c r="B71" s="56">
        <f t="shared" si="2"/>
        <v>28.4</v>
      </c>
      <c r="C71" s="40">
        <v>4.1370959873447894</v>
      </c>
      <c r="D71" s="38">
        <v>-2</v>
      </c>
      <c r="E71" s="56">
        <f t="shared" si="3"/>
        <v>28.4</v>
      </c>
    </row>
    <row r="72" spans="1:5" ht="12.75">
      <c r="A72" s="38">
        <v>-1</v>
      </c>
      <c r="B72" s="56">
        <f t="shared" si="2"/>
        <v>30.2</v>
      </c>
      <c r="C72" s="40">
        <v>4.480449527014968</v>
      </c>
      <c r="D72" s="38">
        <v>-1</v>
      </c>
      <c r="E72" s="56">
        <f t="shared" si="3"/>
        <v>30.2</v>
      </c>
    </row>
    <row r="73" spans="1:5" ht="12.75">
      <c r="A73" s="38">
        <v>0</v>
      </c>
      <c r="B73" s="56">
        <f t="shared" si="2"/>
        <v>32</v>
      </c>
      <c r="C73" s="40">
        <v>4.849073769749973</v>
      </c>
      <c r="D73" s="38">
        <v>0</v>
      </c>
      <c r="E73" s="56">
        <f t="shared" si="3"/>
        <v>32</v>
      </c>
    </row>
    <row r="74" spans="1:5" ht="12.75">
      <c r="A74" s="38">
        <v>1</v>
      </c>
      <c r="B74" s="56">
        <f t="shared" si="2"/>
        <v>33.8</v>
      </c>
      <c r="C74" s="40">
        <v>5.193650552586701</v>
      </c>
      <c r="D74" s="38">
        <v>1</v>
      </c>
      <c r="E74" s="56">
        <f t="shared" si="3"/>
        <v>33.8</v>
      </c>
    </row>
    <row r="75" spans="1:5" ht="12.75">
      <c r="A75" s="38">
        <v>2</v>
      </c>
      <c r="B75" s="56">
        <f t="shared" si="2"/>
        <v>35.6</v>
      </c>
      <c r="C75" s="40">
        <v>5.560152894353155</v>
      </c>
      <c r="D75" s="38">
        <v>2</v>
      </c>
      <c r="E75" s="56">
        <f t="shared" si="3"/>
        <v>35.6</v>
      </c>
    </row>
    <row r="76" spans="1:5" ht="12.75">
      <c r="A76" s="38">
        <v>3</v>
      </c>
      <c r="B76" s="56">
        <f t="shared" si="2"/>
        <v>37.4</v>
      </c>
      <c r="C76" s="40">
        <v>5.94834247375662</v>
      </c>
      <c r="D76" s="38">
        <v>3</v>
      </c>
      <c r="E76" s="56">
        <f t="shared" si="3"/>
        <v>37.4</v>
      </c>
    </row>
    <row r="77" spans="1:5" ht="12.75">
      <c r="A77" s="38">
        <v>4</v>
      </c>
      <c r="B77" s="56">
        <f t="shared" si="2"/>
        <v>39.2</v>
      </c>
      <c r="C77" s="40">
        <v>6.360331685546579</v>
      </c>
      <c r="D77" s="38">
        <v>4</v>
      </c>
      <c r="E77" s="56">
        <f t="shared" si="3"/>
        <v>39.2</v>
      </c>
    </row>
    <row r="78" spans="1:5" ht="12.75">
      <c r="A78" s="38">
        <v>5</v>
      </c>
      <c r="B78" s="56">
        <f t="shared" si="2"/>
        <v>41</v>
      </c>
      <c r="C78" s="40">
        <v>6.797422919921539</v>
      </c>
      <c r="D78" s="38">
        <v>5</v>
      </c>
      <c r="E78" s="56">
        <f t="shared" si="3"/>
        <v>41</v>
      </c>
    </row>
    <row r="79" spans="1:5" ht="12.75">
      <c r="A79" s="38">
        <v>6</v>
      </c>
      <c r="B79" s="56">
        <f t="shared" si="2"/>
        <v>42.8</v>
      </c>
      <c r="C79" s="40">
        <v>7.2608998948191035</v>
      </c>
      <c r="D79" s="38">
        <v>6</v>
      </c>
      <c r="E79" s="56">
        <f t="shared" si="3"/>
        <v>42.8</v>
      </c>
    </row>
    <row r="80" spans="1:5" ht="12.75">
      <c r="A80" s="38">
        <v>7</v>
      </c>
      <c r="B80" s="56">
        <f t="shared" si="2"/>
        <v>44.6</v>
      </c>
      <c r="C80" s="40">
        <v>7.748157780667533</v>
      </c>
      <c r="D80" s="38">
        <v>7</v>
      </c>
      <c r="E80" s="56">
        <f t="shared" si="3"/>
        <v>44.6</v>
      </c>
    </row>
    <row r="81" spans="1:5" ht="12.75">
      <c r="A81" s="38">
        <v>8</v>
      </c>
      <c r="B81" s="56">
        <f t="shared" si="2"/>
        <v>46.4</v>
      </c>
      <c r="C81" s="40">
        <v>8.268198134410667</v>
      </c>
      <c r="D81" s="38">
        <v>8</v>
      </c>
      <c r="E81" s="56">
        <f t="shared" si="3"/>
        <v>46.4</v>
      </c>
    </row>
    <row r="82" spans="1:5" ht="12.75">
      <c r="A82" s="38">
        <v>9</v>
      </c>
      <c r="B82" s="56">
        <f t="shared" si="2"/>
        <v>48.2</v>
      </c>
      <c r="C82" s="40">
        <v>8.815292341839669</v>
      </c>
      <c r="D82" s="38">
        <v>9</v>
      </c>
      <c r="E82" s="56">
        <f t="shared" si="3"/>
        <v>48.2</v>
      </c>
    </row>
    <row r="83" spans="1:5" ht="12.75">
      <c r="A83" s="38">
        <v>10</v>
      </c>
      <c r="B83" s="56">
        <f t="shared" si="2"/>
        <v>50</v>
      </c>
      <c r="C83" s="40">
        <v>9.396811976455128</v>
      </c>
      <c r="D83" s="38">
        <v>10</v>
      </c>
      <c r="E83" s="56">
        <f t="shared" si="3"/>
        <v>50</v>
      </c>
    </row>
    <row r="84" spans="1:5" ht="12.75">
      <c r="A84" s="38">
        <v>11</v>
      </c>
      <c r="B84" s="56">
        <f t="shared" si="2"/>
        <v>51.8</v>
      </c>
      <c r="C84" s="40">
        <v>10.012393389378316</v>
      </c>
      <c r="D84" s="38">
        <v>11</v>
      </c>
      <c r="E84" s="56">
        <f t="shared" si="3"/>
        <v>51.8</v>
      </c>
    </row>
    <row r="85" spans="1:5" ht="12.75">
      <c r="A85" s="38">
        <v>12</v>
      </c>
      <c r="B85" s="56">
        <f t="shared" si="2"/>
        <v>53.6</v>
      </c>
      <c r="C85" s="40">
        <v>10.661678035574415</v>
      </c>
      <c r="D85" s="38">
        <v>12</v>
      </c>
      <c r="E85" s="56">
        <f t="shared" si="3"/>
        <v>53.6</v>
      </c>
    </row>
    <row r="86" spans="1:5" ht="12.75">
      <c r="A86" s="38">
        <v>13</v>
      </c>
      <c r="B86" s="56">
        <f t="shared" si="2"/>
        <v>55.400000000000006</v>
      </c>
      <c r="C86" s="40">
        <v>11.344312384624478</v>
      </c>
      <c r="D86" s="38">
        <v>13</v>
      </c>
      <c r="E86" s="56">
        <f t="shared" si="3"/>
        <v>55.400000000000006</v>
      </c>
    </row>
    <row r="87" spans="1:5" ht="12.75">
      <c r="A87" s="38">
        <v>14</v>
      </c>
      <c r="B87" s="56">
        <f t="shared" si="2"/>
        <v>57.2</v>
      </c>
      <c r="C87" s="40">
        <v>12.067499460058693</v>
      </c>
      <c r="D87" s="38">
        <v>14</v>
      </c>
      <c r="E87" s="56">
        <f t="shared" si="3"/>
        <v>57.2</v>
      </c>
    </row>
    <row r="88" spans="1:5" ht="12.75">
      <c r="A88" s="38">
        <v>15</v>
      </c>
      <c r="B88" s="56">
        <f t="shared" si="2"/>
        <v>59</v>
      </c>
      <c r="C88" s="40">
        <v>12.823291431874008</v>
      </c>
      <c r="D88" s="38">
        <v>15</v>
      </c>
      <c r="E88" s="56">
        <f t="shared" si="3"/>
        <v>59</v>
      </c>
    </row>
    <row r="89" spans="1:5" ht="12.75">
      <c r="A89" s="38">
        <v>16</v>
      </c>
      <c r="B89" s="56">
        <f t="shared" si="2"/>
        <v>60.8</v>
      </c>
      <c r="C89" s="40">
        <v>13.626348573545537</v>
      </c>
      <c r="D89" s="38">
        <v>16</v>
      </c>
      <c r="E89" s="56">
        <f t="shared" si="3"/>
        <v>60.8</v>
      </c>
    </row>
    <row r="90" spans="1:5" ht="12.75">
      <c r="A90" s="38">
        <v>17</v>
      </c>
      <c r="B90" s="56">
        <f t="shared" si="2"/>
        <v>62.6</v>
      </c>
      <c r="C90" s="40">
        <v>14.476181935040282</v>
      </c>
      <c r="D90" s="38">
        <v>17</v>
      </c>
      <c r="E90" s="56">
        <f t="shared" si="3"/>
        <v>62.6</v>
      </c>
    </row>
    <row r="91" spans="1:5" ht="12.75">
      <c r="A91" s="38">
        <v>18</v>
      </c>
      <c r="B91" s="56">
        <f t="shared" si="2"/>
        <v>64.4</v>
      </c>
      <c r="C91" s="40">
        <v>15.364861463020809</v>
      </c>
      <c r="D91" s="38">
        <v>18</v>
      </c>
      <c r="E91" s="56">
        <f t="shared" si="3"/>
        <v>64.4</v>
      </c>
    </row>
    <row r="92" spans="1:5" ht="12.75">
      <c r="A92" s="38">
        <v>19</v>
      </c>
      <c r="B92" s="56">
        <f t="shared" si="2"/>
        <v>66.2</v>
      </c>
      <c r="C92" s="40">
        <v>16.299410371056524</v>
      </c>
      <c r="D92" s="38">
        <v>19</v>
      </c>
      <c r="E92" s="56">
        <f t="shared" si="3"/>
        <v>66.2</v>
      </c>
    </row>
    <row r="93" spans="1:5" ht="12.75">
      <c r="A93" s="38">
        <v>20</v>
      </c>
      <c r="B93" s="56">
        <f t="shared" si="2"/>
        <v>68</v>
      </c>
      <c r="C93" s="40">
        <v>17.28897508843097</v>
      </c>
      <c r="D93" s="38">
        <v>20</v>
      </c>
      <c r="E93" s="56">
        <f t="shared" si="3"/>
        <v>68</v>
      </c>
    </row>
    <row r="94" spans="1:5" ht="12.75">
      <c r="A94" s="38">
        <v>21</v>
      </c>
      <c r="B94" s="56">
        <f t="shared" si="2"/>
        <v>69.80000000000001</v>
      </c>
      <c r="C94" s="40">
        <v>18.326359585880297</v>
      </c>
      <c r="D94" s="38">
        <v>21</v>
      </c>
      <c r="E94" s="56">
        <f t="shared" si="3"/>
        <v>69.80000000000001</v>
      </c>
    </row>
    <row r="95" spans="1:5" ht="12.75">
      <c r="A95" s="38">
        <v>22</v>
      </c>
      <c r="B95" s="56">
        <f t="shared" si="2"/>
        <v>71.6</v>
      </c>
      <c r="C95" s="40">
        <v>19.41768971369377</v>
      </c>
      <c r="D95" s="38">
        <v>22</v>
      </c>
      <c r="E95" s="56">
        <f t="shared" si="3"/>
        <v>71.6</v>
      </c>
    </row>
    <row r="96" spans="1:5" ht="12.75">
      <c r="A96" s="38">
        <v>23</v>
      </c>
      <c r="B96" s="56">
        <f t="shared" si="2"/>
        <v>73.4</v>
      </c>
      <c r="C96" s="40">
        <v>20.56461533054511</v>
      </c>
      <c r="D96" s="38">
        <v>23</v>
      </c>
      <c r="E96" s="56">
        <f t="shared" si="3"/>
        <v>73.4</v>
      </c>
    </row>
    <row r="97" spans="1:5" ht="12.75">
      <c r="A97" s="38">
        <v>24</v>
      </c>
      <c r="B97" s="56">
        <f t="shared" si="2"/>
        <v>75.2</v>
      </c>
      <c r="C97" s="40">
        <v>21.768764074789217</v>
      </c>
      <c r="D97" s="38">
        <v>24</v>
      </c>
      <c r="E97" s="56">
        <f t="shared" si="3"/>
        <v>75.2</v>
      </c>
    </row>
    <row r="98" spans="1:5" ht="12.75">
      <c r="A98" s="38">
        <v>25</v>
      </c>
      <c r="B98" s="56">
        <f t="shared" si="2"/>
        <v>77</v>
      </c>
      <c r="C98" s="40">
        <v>23.033923599898763</v>
      </c>
      <c r="D98" s="38">
        <v>25</v>
      </c>
      <c r="E98" s="56">
        <f t="shared" si="3"/>
        <v>77</v>
      </c>
    </row>
    <row r="99" spans="1:5" ht="12.75">
      <c r="A99" s="38">
        <v>26</v>
      </c>
      <c r="B99" s="56">
        <f t="shared" si="2"/>
        <v>78.80000000000001</v>
      </c>
      <c r="C99" s="40">
        <v>24.360931467846147</v>
      </c>
      <c r="D99" s="38">
        <v>26</v>
      </c>
      <c r="E99" s="56">
        <f t="shared" si="3"/>
        <v>78.80000000000001</v>
      </c>
    </row>
    <row r="100" spans="1:5" ht="12.75">
      <c r="A100" s="38">
        <v>27</v>
      </c>
      <c r="B100" s="56">
        <f t="shared" si="2"/>
        <v>80.6</v>
      </c>
      <c r="C100" s="40">
        <v>25.754226267880362</v>
      </c>
      <c r="D100" s="38">
        <v>27</v>
      </c>
      <c r="E100" s="56">
        <f t="shared" si="3"/>
        <v>80.6</v>
      </c>
    </row>
    <row r="101" spans="1:5" ht="12.75">
      <c r="A101" s="38">
        <v>28</v>
      </c>
      <c r="B101" s="56">
        <f t="shared" si="2"/>
        <v>82.4</v>
      </c>
      <c r="C101" s="40">
        <v>27.21458741055318</v>
      </c>
      <c r="D101" s="38">
        <v>28</v>
      </c>
      <c r="E101" s="56">
        <f t="shared" si="3"/>
        <v>82.4</v>
      </c>
    </row>
    <row r="102" spans="1:5" ht="12.75">
      <c r="A102" s="38">
        <v>29</v>
      </c>
      <c r="B102" s="56">
        <f t="shared" si="2"/>
        <v>84.2</v>
      </c>
      <c r="C102" s="40">
        <v>28.7456546014577</v>
      </c>
      <c r="D102" s="38">
        <v>29</v>
      </c>
      <c r="E102" s="56">
        <f t="shared" si="3"/>
        <v>84.2</v>
      </c>
    </row>
    <row r="103" spans="1:5" ht="12.75">
      <c r="A103" s="38">
        <v>30</v>
      </c>
      <c r="B103" s="56">
        <f t="shared" si="2"/>
        <v>86</v>
      </c>
      <c r="C103" s="40">
        <v>30.34958892508237</v>
      </c>
      <c r="D103" s="38">
        <v>30</v>
      </c>
      <c r="E103" s="56">
        <f t="shared" si="3"/>
        <v>86</v>
      </c>
    </row>
    <row r="104" spans="1:5" ht="12.75">
      <c r="A104" s="38">
        <v>31</v>
      </c>
      <c r="B104" s="56">
        <f t="shared" si="2"/>
        <v>87.80000000000001</v>
      </c>
      <c r="C104" s="40">
        <v>32.02994889694978</v>
      </c>
      <c r="D104" s="38">
        <v>31</v>
      </c>
      <c r="E104" s="56">
        <f t="shared" si="3"/>
        <v>87.80000000000001</v>
      </c>
    </row>
    <row r="105" spans="1:5" ht="12.75">
      <c r="A105" s="38">
        <v>32</v>
      </c>
      <c r="B105" s="56">
        <f t="shared" si="2"/>
        <v>89.6</v>
      </c>
      <c r="C105" s="40">
        <v>33.789535767834174</v>
      </c>
      <c r="D105" s="38">
        <v>32</v>
      </c>
      <c r="E105" s="56">
        <f t="shared" si="3"/>
        <v>89.6</v>
      </c>
    </row>
    <row r="106" spans="1:5" ht="12.75">
      <c r="A106" s="38">
        <v>33</v>
      </c>
      <c r="B106" s="56">
        <f t="shared" si="2"/>
        <v>91.4</v>
      </c>
      <c r="C106" s="40">
        <v>35.63111417085256</v>
      </c>
      <c r="D106" s="38">
        <v>33</v>
      </c>
      <c r="E106" s="56">
        <f t="shared" si="3"/>
        <v>91.4</v>
      </c>
    </row>
    <row r="107" spans="1:5" ht="12.75">
      <c r="A107" s="38">
        <v>34</v>
      </c>
      <c r="B107" s="56">
        <f t="shared" si="2"/>
        <v>93.2</v>
      </c>
      <c r="C107" s="40">
        <v>37.55741271784358</v>
      </c>
      <c r="D107" s="38">
        <v>34</v>
      </c>
      <c r="E107" s="56">
        <f t="shared" si="3"/>
        <v>93.2</v>
      </c>
    </row>
    <row r="108" spans="1:5" ht="12.75">
      <c r="A108" s="38">
        <v>35</v>
      </c>
      <c r="B108" s="56">
        <f t="shared" si="2"/>
        <v>95</v>
      </c>
      <c r="C108" s="40">
        <v>39.57253193274</v>
      </c>
      <c r="D108" s="38">
        <v>35</v>
      </c>
      <c r="E108" s="56">
        <f t="shared" si="3"/>
        <v>95</v>
      </c>
    </row>
    <row r="109" spans="1:5" ht="12.75">
      <c r="A109" s="38">
        <v>36</v>
      </c>
      <c r="B109" s="56">
        <f t="shared" si="2"/>
        <v>96.8</v>
      </c>
      <c r="C109" s="40">
        <v>41.67841506713071</v>
      </c>
      <c r="D109" s="38">
        <v>36</v>
      </c>
      <c r="E109" s="56">
        <f t="shared" si="3"/>
        <v>96.8</v>
      </c>
    </row>
    <row r="110" spans="1:5" ht="12.75">
      <c r="A110" s="38">
        <v>37</v>
      </c>
      <c r="B110" s="56">
        <f t="shared" si="2"/>
        <v>98.60000000000001</v>
      </c>
      <c r="C110" s="40">
        <v>43.879077701805166</v>
      </c>
      <c r="D110" s="38">
        <v>37</v>
      </c>
      <c r="E110" s="56">
        <f t="shared" si="3"/>
        <v>98.60000000000001</v>
      </c>
    </row>
    <row r="111" spans="1:5" ht="12.75">
      <c r="A111" s="38">
        <v>38</v>
      </c>
      <c r="B111" s="56">
        <f t="shared" si="2"/>
        <v>100.4</v>
      </c>
      <c r="C111" s="40">
        <v>46.17848377021145</v>
      </c>
      <c r="D111" s="38">
        <v>38</v>
      </c>
      <c r="E111" s="56">
        <f t="shared" si="3"/>
        <v>100.4</v>
      </c>
    </row>
    <row r="112" spans="1:5" ht="12.75">
      <c r="A112" s="38">
        <v>39</v>
      </c>
      <c r="B112" s="56">
        <f t="shared" si="2"/>
        <v>102.2</v>
      </c>
      <c r="C112" s="40">
        <v>48.57985173329777</v>
      </c>
      <c r="D112" s="38">
        <v>39</v>
      </c>
      <c r="E112" s="56">
        <f t="shared" si="3"/>
        <v>102.2</v>
      </c>
    </row>
    <row r="113" spans="1:5" ht="12.75">
      <c r="A113" s="38">
        <v>40</v>
      </c>
      <c r="B113" s="56">
        <f t="shared" si="2"/>
        <v>104</v>
      </c>
      <c r="C113" s="40">
        <v>51.08566648801883</v>
      </c>
      <c r="D113" s="38">
        <v>40</v>
      </c>
      <c r="E113" s="56">
        <f t="shared" si="3"/>
        <v>104</v>
      </c>
    </row>
    <row r="114" spans="1:5" ht="12.75">
      <c r="A114" s="38">
        <v>41</v>
      </c>
      <c r="B114" s="56">
        <f t="shared" si="2"/>
        <v>105.8</v>
      </c>
      <c r="C114" s="40">
        <v>53.69976173319087</v>
      </c>
      <c r="D114" s="38">
        <v>41</v>
      </c>
      <c r="E114" s="56">
        <f t="shared" si="3"/>
        <v>105.8</v>
      </c>
    </row>
    <row r="115" spans="1:5" ht="12.75">
      <c r="A115" s="38">
        <v>42</v>
      </c>
      <c r="B115" s="56">
        <f t="shared" si="2"/>
        <v>107.60000000000001</v>
      </c>
      <c r="C115" s="40">
        <v>56.432802856730035</v>
      </c>
      <c r="D115" s="38">
        <v>42</v>
      </c>
      <c r="E115" s="56">
        <f t="shared" si="3"/>
        <v>107.60000000000001</v>
      </c>
    </row>
    <row r="116" spans="1:5" ht="12.75">
      <c r="A116" s="38">
        <v>43</v>
      </c>
      <c r="B116" s="56">
        <f t="shared" si="2"/>
        <v>109.4</v>
      </c>
      <c r="C116" s="40">
        <v>59.27200100958558</v>
      </c>
      <c r="D116" s="38">
        <v>43</v>
      </c>
      <c r="E116" s="56">
        <f t="shared" si="3"/>
        <v>109.4</v>
      </c>
    </row>
    <row r="117" spans="1:5" ht="12.75">
      <c r="A117" s="38">
        <v>44</v>
      </c>
      <c r="B117" s="56">
        <f t="shared" si="2"/>
        <v>111.2</v>
      </c>
      <c r="C117" s="40">
        <v>62.23686243622824</v>
      </c>
      <c r="D117" s="38">
        <v>44</v>
      </c>
      <c r="E117" s="56">
        <f t="shared" si="3"/>
        <v>111.2</v>
      </c>
    </row>
    <row r="118" spans="1:5" ht="12.75">
      <c r="A118" s="38">
        <v>45</v>
      </c>
      <c r="B118" s="56">
        <f t="shared" si="2"/>
        <v>113</v>
      </c>
      <c r="C118" s="40">
        <v>65.33301709590447</v>
      </c>
      <c r="D118" s="38">
        <v>45</v>
      </c>
      <c r="E118" s="56">
        <f t="shared" si="3"/>
        <v>113</v>
      </c>
    </row>
    <row r="119" spans="1:5" ht="12.75">
      <c r="A119" s="38">
        <v>46</v>
      </c>
      <c r="B119" s="56">
        <f t="shared" si="2"/>
        <v>114.8</v>
      </c>
      <c r="C119" s="40">
        <v>68.55243615926993</v>
      </c>
      <c r="D119" s="38">
        <v>46</v>
      </c>
      <c r="E119" s="56">
        <f t="shared" si="3"/>
        <v>114.8</v>
      </c>
    </row>
    <row r="120" spans="1:5" ht="12.75">
      <c r="A120" s="38">
        <v>47</v>
      </c>
      <c r="B120" s="56">
        <f t="shared" si="2"/>
        <v>116.60000000000001</v>
      </c>
      <c r="C120" s="40">
        <v>71.92782834850455</v>
      </c>
      <c r="D120" s="38">
        <v>47</v>
      </c>
      <c r="E120" s="56">
        <f t="shared" si="3"/>
        <v>116.60000000000001</v>
      </c>
    </row>
    <row r="121" spans="1:5" ht="12.75">
      <c r="A121" s="38">
        <v>48</v>
      </c>
      <c r="B121" s="56">
        <f t="shared" si="2"/>
        <v>118.4</v>
      </c>
      <c r="C121" s="40">
        <v>75.41722537529691</v>
      </c>
      <c r="D121" s="38">
        <v>48</v>
      </c>
      <c r="E121" s="56">
        <f t="shared" si="3"/>
        <v>118.4</v>
      </c>
    </row>
    <row r="122" spans="1:5" ht="12.75">
      <c r="A122" s="38">
        <v>49</v>
      </c>
      <c r="B122" s="56">
        <f t="shared" si="2"/>
        <v>120.2</v>
      </c>
      <c r="C122" s="40">
        <v>79.01956508277536</v>
      </c>
      <c r="D122" s="38">
        <v>49</v>
      </c>
      <c r="E122" s="56">
        <f t="shared" si="3"/>
        <v>120.2</v>
      </c>
    </row>
    <row r="123" spans="1:5" ht="12.75">
      <c r="A123" s="38">
        <v>50</v>
      </c>
      <c r="B123" s="56">
        <f t="shared" si="2"/>
        <v>122</v>
      </c>
      <c r="C123" s="40">
        <v>82.80089806095596</v>
      </c>
      <c r="D123" s="38">
        <v>50</v>
      </c>
      <c r="E123" s="56">
        <f t="shared" si="3"/>
        <v>122</v>
      </c>
    </row>
    <row r="124" spans="1:5" ht="12.75">
      <c r="A124" s="38">
        <v>51</v>
      </c>
      <c r="B124" s="56">
        <f t="shared" si="2"/>
        <v>123.8</v>
      </c>
      <c r="C124" s="40">
        <v>86.7595669647396</v>
      </c>
      <c r="D124" s="38">
        <v>51</v>
      </c>
      <c r="E124" s="56">
        <f t="shared" si="3"/>
        <v>123.8</v>
      </c>
    </row>
    <row r="125" spans="1:5" ht="12.75">
      <c r="A125" s="38">
        <v>52</v>
      </c>
      <c r="B125" s="56">
        <f t="shared" si="2"/>
        <v>125.60000000000001</v>
      </c>
      <c r="C125" s="40">
        <v>90.82724817445232</v>
      </c>
      <c r="D125" s="38">
        <v>52</v>
      </c>
      <c r="E125" s="56">
        <f t="shared" si="3"/>
        <v>125.60000000000001</v>
      </c>
    </row>
    <row r="126" spans="1:5" ht="12.75">
      <c r="A126" s="38">
        <v>53</v>
      </c>
      <c r="B126" s="56">
        <f t="shared" si="2"/>
        <v>127.4</v>
      </c>
      <c r="C126" s="40">
        <v>95.06942062168753</v>
      </c>
      <c r="D126" s="38">
        <v>53</v>
      </c>
      <c r="E126" s="56">
        <f t="shared" si="3"/>
        <v>127.4</v>
      </c>
    </row>
    <row r="127" spans="1:5" ht="12.75">
      <c r="A127" s="38">
        <v>54</v>
      </c>
      <c r="B127" s="56">
        <f t="shared" si="2"/>
        <v>129.2</v>
      </c>
      <c r="C127" s="40">
        <v>99.48448346940373</v>
      </c>
      <c r="D127" s="38">
        <v>54</v>
      </c>
      <c r="E127" s="56">
        <f t="shared" si="3"/>
        <v>129.2</v>
      </c>
    </row>
    <row r="128" spans="1:5" ht="12.75">
      <c r="A128" s="38">
        <v>55</v>
      </c>
      <c r="B128" s="56">
        <f t="shared" si="2"/>
        <v>131</v>
      </c>
      <c r="C128" s="40">
        <v>104.07085540296237</v>
      </c>
      <c r="D128" s="38">
        <v>55</v>
      </c>
      <c r="E128" s="56">
        <f t="shared" si="3"/>
        <v>131</v>
      </c>
    </row>
    <row r="129" spans="1:5" ht="12.75">
      <c r="A129" s="38">
        <v>56</v>
      </c>
      <c r="B129" s="56">
        <f t="shared" si="2"/>
        <v>132.8</v>
      </c>
      <c r="C129" s="40">
        <v>108.82697433343476</v>
      </c>
      <c r="D129" s="38">
        <v>56</v>
      </c>
      <c r="E129" s="56">
        <f t="shared" si="3"/>
        <v>132.8</v>
      </c>
    </row>
    <row r="130" spans="1:5" ht="12.75">
      <c r="A130" s="38">
        <v>57</v>
      </c>
      <c r="B130" s="56">
        <f t="shared" si="2"/>
        <v>134.60000000000002</v>
      </c>
      <c r="C130" s="40">
        <v>113.75129710630361</v>
      </c>
      <c r="D130" s="38">
        <v>57</v>
      </c>
      <c r="E130" s="56">
        <f t="shared" si="3"/>
        <v>134.60000000000002</v>
      </c>
    </row>
    <row r="131" spans="1:5" ht="12.75">
      <c r="A131" s="38">
        <v>58</v>
      </c>
      <c r="B131" s="56">
        <f t="shared" si="2"/>
        <v>136.4</v>
      </c>
      <c r="C131" s="40">
        <v>118.8422992154444</v>
      </c>
      <c r="D131" s="38">
        <v>58</v>
      </c>
      <c r="E131" s="56">
        <f t="shared" si="3"/>
        <v>136.4</v>
      </c>
    </row>
    <row r="132" spans="1:5" ht="12.75">
      <c r="A132" s="38">
        <v>59</v>
      </c>
      <c r="B132" s="56">
        <f aca="true" t="shared" si="4" ref="B132:B195">32+((9/5)*A132)</f>
        <v>138.2</v>
      </c>
      <c r="C132" s="40">
        <v>124.16375515064159</v>
      </c>
      <c r="D132" s="38">
        <v>59</v>
      </c>
      <c r="E132" s="56">
        <f aca="true" t="shared" si="5" ref="E132:E195">32+((9/5)*D132)</f>
        <v>138.2</v>
      </c>
    </row>
    <row r="133" spans="1:5" ht="12.75">
      <c r="A133" s="38">
        <v>60</v>
      </c>
      <c r="B133" s="56">
        <f t="shared" si="4"/>
        <v>140</v>
      </c>
      <c r="C133" s="40">
        <v>129.64850416085787</v>
      </c>
      <c r="D133" s="38">
        <v>60</v>
      </c>
      <c r="E133" s="56">
        <f t="shared" si="5"/>
        <v>140</v>
      </c>
    </row>
    <row r="134" spans="1:5" ht="12.75">
      <c r="A134" s="38">
        <v>61</v>
      </c>
      <c r="B134" s="56">
        <f t="shared" si="4"/>
        <v>141.8</v>
      </c>
      <c r="C134" s="40">
        <v>135.35996926822557</v>
      </c>
      <c r="D134" s="38">
        <v>61</v>
      </c>
      <c r="E134" s="56">
        <f t="shared" si="5"/>
        <v>141.8</v>
      </c>
    </row>
    <row r="135" spans="1:5" ht="12.75">
      <c r="A135" s="38">
        <v>62</v>
      </c>
      <c r="B135" s="56">
        <f t="shared" si="4"/>
        <v>143.60000000000002</v>
      </c>
      <c r="C135" s="40">
        <v>141.29612017933738</v>
      </c>
      <c r="D135" s="38">
        <v>62</v>
      </c>
      <c r="E135" s="56">
        <f t="shared" si="5"/>
        <v>143.60000000000002</v>
      </c>
    </row>
    <row r="136" spans="1:5" ht="12.75">
      <c r="A136" s="38">
        <v>63</v>
      </c>
      <c r="B136" s="56">
        <f t="shared" si="4"/>
        <v>145.4</v>
      </c>
      <c r="C136" s="40">
        <v>147.39044729291803</v>
      </c>
      <c r="D136" s="38">
        <v>63</v>
      </c>
      <c r="E136" s="56">
        <f t="shared" si="5"/>
        <v>145.4</v>
      </c>
    </row>
    <row r="137" spans="1:5" ht="12.75">
      <c r="A137" s="38">
        <v>64</v>
      </c>
      <c r="B137" s="56">
        <f t="shared" si="4"/>
        <v>147.2</v>
      </c>
      <c r="C137" s="40">
        <v>153.7701666583061</v>
      </c>
      <c r="D137" s="38">
        <v>64</v>
      </c>
      <c r="E137" s="56">
        <f t="shared" si="5"/>
        <v>147.2</v>
      </c>
    </row>
    <row r="138" spans="1:5" ht="12.75">
      <c r="A138" s="38">
        <v>65</v>
      </c>
      <c r="B138" s="56">
        <f t="shared" si="4"/>
        <v>149</v>
      </c>
      <c r="C138" s="40">
        <v>160.3686234075351</v>
      </c>
      <c r="D138" s="38">
        <v>65</v>
      </c>
      <c r="E138" s="56">
        <f t="shared" si="5"/>
        <v>149</v>
      </c>
    </row>
    <row r="139" spans="1:5" ht="12.75">
      <c r="A139" s="38">
        <v>66</v>
      </c>
      <c r="B139" s="56">
        <f t="shared" si="4"/>
        <v>150.8</v>
      </c>
      <c r="C139" s="40">
        <v>167.18388181154444</v>
      </c>
      <c r="D139" s="38">
        <v>66</v>
      </c>
      <c r="E139" s="56">
        <f t="shared" si="5"/>
        <v>150.8</v>
      </c>
    </row>
    <row r="140" spans="1:5" ht="12.75">
      <c r="A140" s="38">
        <v>67</v>
      </c>
      <c r="B140" s="56">
        <f t="shared" si="4"/>
        <v>152.60000000000002</v>
      </c>
      <c r="C140" s="40">
        <v>174.2140289145567</v>
      </c>
      <c r="D140" s="38">
        <v>67</v>
      </c>
      <c r="E140" s="56">
        <f t="shared" si="5"/>
        <v>152.60000000000002</v>
      </c>
    </row>
    <row r="141" spans="1:5" ht="12.75">
      <c r="A141" s="38">
        <v>68</v>
      </c>
      <c r="B141" s="56">
        <f t="shared" si="4"/>
        <v>154.4</v>
      </c>
      <c r="C141" s="40">
        <v>181.52073187938788</v>
      </c>
      <c r="D141" s="38">
        <v>68</v>
      </c>
      <c r="E141" s="56">
        <f t="shared" si="5"/>
        <v>154.4</v>
      </c>
    </row>
    <row r="142" spans="1:5" ht="12.75">
      <c r="A142" s="38">
        <v>69</v>
      </c>
      <c r="B142" s="56">
        <f t="shared" si="4"/>
        <v>156.2</v>
      </c>
      <c r="C142" s="40">
        <v>189.1015647774254</v>
      </c>
      <c r="D142" s="38">
        <v>69</v>
      </c>
      <c r="E142" s="56">
        <f t="shared" si="5"/>
        <v>156.2</v>
      </c>
    </row>
    <row r="143" spans="1:5" ht="12.75">
      <c r="A143" s="38">
        <v>70</v>
      </c>
      <c r="B143" s="56">
        <f t="shared" si="4"/>
        <v>158</v>
      </c>
      <c r="C143" s="40">
        <v>196.89094289025294</v>
      </c>
      <c r="D143" s="38">
        <v>70</v>
      </c>
      <c r="E143" s="56">
        <f t="shared" si="5"/>
        <v>158</v>
      </c>
    </row>
    <row r="144" spans="1:5" ht="12.75">
      <c r="A144" s="38">
        <f>A143+1</f>
        <v>71</v>
      </c>
      <c r="B144" s="56">
        <f t="shared" si="4"/>
        <v>159.8</v>
      </c>
      <c r="C144" s="38">
        <v>205.7232</v>
      </c>
      <c r="D144" s="38">
        <f>D143+1</f>
        <v>71</v>
      </c>
      <c r="E144" s="56">
        <f t="shared" si="5"/>
        <v>159.8</v>
      </c>
    </row>
    <row r="145" spans="1:5" ht="12.75">
      <c r="A145" s="38">
        <f aca="true" t="shared" si="6" ref="A145:A208">A144+1</f>
        <v>72</v>
      </c>
      <c r="B145" s="56">
        <f t="shared" si="4"/>
        <v>161.6</v>
      </c>
      <c r="C145" s="38">
        <v>214.40775</v>
      </c>
      <c r="D145" s="38">
        <f aca="true" t="shared" si="7" ref="D145:D194">D144+1</f>
        <v>72</v>
      </c>
      <c r="E145" s="56">
        <f t="shared" si="5"/>
        <v>161.6</v>
      </c>
    </row>
    <row r="146" spans="1:5" ht="12.75">
      <c r="A146" s="38">
        <f t="shared" si="6"/>
        <v>73</v>
      </c>
      <c r="B146" s="56">
        <f t="shared" si="4"/>
        <v>163.4</v>
      </c>
      <c r="C146" s="38">
        <v>223.04208</v>
      </c>
      <c r="D146" s="38">
        <f t="shared" si="7"/>
        <v>73</v>
      </c>
      <c r="E146" s="56">
        <f t="shared" si="5"/>
        <v>163.4</v>
      </c>
    </row>
    <row r="147" spans="1:5" ht="12.75">
      <c r="A147" s="38">
        <f t="shared" si="6"/>
        <v>74</v>
      </c>
      <c r="B147" s="56">
        <f t="shared" si="4"/>
        <v>165.20000000000002</v>
      </c>
      <c r="C147" s="38">
        <v>231.6267</v>
      </c>
      <c r="D147" s="38">
        <f t="shared" si="7"/>
        <v>74</v>
      </c>
      <c r="E147" s="56">
        <f t="shared" si="5"/>
        <v>165.20000000000002</v>
      </c>
    </row>
    <row r="148" spans="1:5" ht="12.75">
      <c r="A148" s="38">
        <f t="shared" si="6"/>
        <v>75</v>
      </c>
      <c r="B148" s="56">
        <f t="shared" si="4"/>
        <v>167</v>
      </c>
      <c r="C148" s="38">
        <v>240.162</v>
      </c>
      <c r="D148" s="38">
        <f t="shared" si="7"/>
        <v>75</v>
      </c>
      <c r="E148" s="56">
        <f t="shared" si="5"/>
        <v>167</v>
      </c>
    </row>
    <row r="149" spans="1:5" ht="12.75">
      <c r="A149" s="38">
        <f t="shared" si="6"/>
        <v>76</v>
      </c>
      <c r="B149" s="56">
        <f t="shared" si="4"/>
        <v>168.8</v>
      </c>
      <c r="C149" s="38">
        <v>250.41127</v>
      </c>
      <c r="D149" s="38">
        <f t="shared" si="7"/>
        <v>76</v>
      </c>
      <c r="E149" s="56">
        <f t="shared" si="5"/>
        <v>168.8</v>
      </c>
    </row>
    <row r="150" spans="1:5" ht="12.75">
      <c r="A150" s="38">
        <f t="shared" si="6"/>
        <v>77</v>
      </c>
      <c r="B150" s="56">
        <f t="shared" si="4"/>
        <v>170.6</v>
      </c>
      <c r="C150" s="38">
        <v>260.60196</v>
      </c>
      <c r="D150" s="38">
        <f t="shared" si="7"/>
        <v>77</v>
      </c>
      <c r="E150" s="56">
        <f t="shared" si="5"/>
        <v>170.6</v>
      </c>
    </row>
    <row r="151" spans="1:5" ht="12.75">
      <c r="A151" s="38">
        <f t="shared" si="6"/>
        <v>78</v>
      </c>
      <c r="B151" s="56">
        <f t="shared" si="4"/>
        <v>172.4</v>
      </c>
      <c r="C151" s="38">
        <v>270.73465</v>
      </c>
      <c r="D151" s="38">
        <f t="shared" si="7"/>
        <v>78</v>
      </c>
      <c r="E151" s="56">
        <f t="shared" si="5"/>
        <v>172.4</v>
      </c>
    </row>
    <row r="152" spans="1:5" ht="12.75">
      <c r="A152" s="38">
        <f t="shared" si="6"/>
        <v>79</v>
      </c>
      <c r="B152" s="56">
        <f t="shared" si="4"/>
        <v>174.20000000000002</v>
      </c>
      <c r="C152" s="38">
        <v>280.80975</v>
      </c>
      <c r="D152" s="38">
        <f t="shared" si="7"/>
        <v>79</v>
      </c>
      <c r="E152" s="56">
        <f t="shared" si="5"/>
        <v>174.20000000000002</v>
      </c>
    </row>
    <row r="153" spans="1:5" ht="12.75">
      <c r="A153" s="38">
        <f t="shared" si="6"/>
        <v>80</v>
      </c>
      <c r="B153" s="56">
        <f t="shared" si="4"/>
        <v>176</v>
      </c>
      <c r="C153" s="38">
        <v>290.82782</v>
      </c>
      <c r="D153" s="38">
        <f t="shared" si="7"/>
        <v>80</v>
      </c>
      <c r="E153" s="56">
        <f t="shared" si="5"/>
        <v>176</v>
      </c>
    </row>
    <row r="154" spans="1:5" ht="12.75">
      <c r="A154" s="38">
        <f t="shared" si="6"/>
        <v>81</v>
      </c>
      <c r="B154" s="56">
        <f t="shared" si="4"/>
        <v>177.8</v>
      </c>
      <c r="C154" s="38">
        <v>302.7843</v>
      </c>
      <c r="D154" s="38">
        <f t="shared" si="7"/>
        <v>81</v>
      </c>
      <c r="E154" s="56">
        <f t="shared" si="5"/>
        <v>177.8</v>
      </c>
    </row>
    <row r="155" spans="1:5" ht="12.75">
      <c r="A155" s="38">
        <f t="shared" si="6"/>
        <v>82</v>
      </c>
      <c r="B155" s="56">
        <f t="shared" si="4"/>
        <v>179.6</v>
      </c>
      <c r="C155" s="38">
        <v>314.67346</v>
      </c>
      <c r="D155" s="38">
        <f t="shared" si="7"/>
        <v>82</v>
      </c>
      <c r="E155" s="56">
        <f t="shared" si="5"/>
        <v>179.6</v>
      </c>
    </row>
    <row r="156" spans="1:5" ht="12.75">
      <c r="A156" s="38">
        <f t="shared" si="6"/>
        <v>83</v>
      </c>
      <c r="B156" s="56">
        <f t="shared" si="4"/>
        <v>181.4</v>
      </c>
      <c r="C156" s="38">
        <v>326.49582</v>
      </c>
      <c r="D156" s="38">
        <f t="shared" si="7"/>
        <v>83</v>
      </c>
      <c r="E156" s="56">
        <f t="shared" si="5"/>
        <v>181.4</v>
      </c>
    </row>
    <row r="157" spans="1:5" ht="12.75">
      <c r="A157" s="38">
        <f t="shared" si="6"/>
        <v>84</v>
      </c>
      <c r="B157" s="56">
        <f t="shared" si="4"/>
        <v>183.20000000000002</v>
      </c>
      <c r="C157" s="38">
        <v>338.25198</v>
      </c>
      <c r="D157" s="38">
        <f t="shared" si="7"/>
        <v>84</v>
      </c>
      <c r="E157" s="56">
        <f t="shared" si="5"/>
        <v>183.20000000000002</v>
      </c>
    </row>
    <row r="158" spans="1:5" ht="12.75">
      <c r="A158" s="38">
        <f t="shared" si="6"/>
        <v>85</v>
      </c>
      <c r="B158" s="56">
        <f t="shared" si="4"/>
        <v>185</v>
      </c>
      <c r="C158" s="38">
        <v>349.9425</v>
      </c>
      <c r="D158" s="38">
        <f t="shared" si="7"/>
        <v>85</v>
      </c>
      <c r="E158" s="56">
        <f t="shared" si="5"/>
        <v>185</v>
      </c>
    </row>
    <row r="159" spans="1:5" ht="12.75">
      <c r="A159" s="38">
        <f t="shared" si="6"/>
        <v>86</v>
      </c>
      <c r="B159" s="56">
        <f t="shared" si="4"/>
        <v>186.8</v>
      </c>
      <c r="C159" s="38">
        <v>363.82477</v>
      </c>
      <c r="D159" s="38">
        <f t="shared" si="7"/>
        <v>86</v>
      </c>
      <c r="E159" s="56">
        <f t="shared" si="5"/>
        <v>186.8</v>
      </c>
    </row>
    <row r="160" spans="1:5" ht="12.75">
      <c r="A160" s="38">
        <f t="shared" si="6"/>
        <v>87</v>
      </c>
      <c r="B160" s="56">
        <f t="shared" si="4"/>
        <v>188.6</v>
      </c>
      <c r="C160" s="38">
        <v>377.62997</v>
      </c>
      <c r="D160" s="38">
        <f t="shared" si="7"/>
        <v>87</v>
      </c>
      <c r="E160" s="56">
        <f t="shared" si="5"/>
        <v>188.6</v>
      </c>
    </row>
    <row r="161" spans="1:5" ht="12.75">
      <c r="A161" s="38">
        <f t="shared" si="6"/>
        <v>88</v>
      </c>
      <c r="B161" s="56">
        <f t="shared" si="4"/>
        <v>190.4</v>
      </c>
      <c r="C161" s="38">
        <v>391.35873</v>
      </c>
      <c r="D161" s="38">
        <f t="shared" si="7"/>
        <v>88</v>
      </c>
      <c r="E161" s="56">
        <f t="shared" si="5"/>
        <v>190.4</v>
      </c>
    </row>
    <row r="162" spans="1:5" ht="12.75">
      <c r="A162" s="38">
        <f t="shared" si="6"/>
        <v>89</v>
      </c>
      <c r="B162" s="56">
        <f t="shared" si="4"/>
        <v>192.20000000000002</v>
      </c>
      <c r="C162" s="38">
        <v>405.01163</v>
      </c>
      <c r="D162" s="38">
        <f t="shared" si="7"/>
        <v>89</v>
      </c>
      <c r="E162" s="56">
        <f t="shared" si="5"/>
        <v>192.20000000000002</v>
      </c>
    </row>
    <row r="163" spans="1:5" ht="12.75">
      <c r="A163" s="38">
        <f t="shared" si="6"/>
        <v>90</v>
      </c>
      <c r="B163" s="56">
        <f t="shared" si="4"/>
        <v>194</v>
      </c>
      <c r="C163" s="38">
        <v>418.58932</v>
      </c>
      <c r="D163" s="38">
        <f t="shared" si="7"/>
        <v>90</v>
      </c>
      <c r="E163" s="56">
        <f t="shared" si="5"/>
        <v>194</v>
      </c>
    </row>
    <row r="164" spans="1:5" ht="12.75">
      <c r="A164" s="38">
        <f t="shared" si="6"/>
        <v>91</v>
      </c>
      <c r="B164" s="56">
        <f t="shared" si="4"/>
        <v>195.8</v>
      </c>
      <c r="C164" s="38">
        <v>434.59216</v>
      </c>
      <c r="D164" s="38">
        <f t="shared" si="7"/>
        <v>91</v>
      </c>
      <c r="E164" s="56">
        <f t="shared" si="5"/>
        <v>195.8</v>
      </c>
    </row>
    <row r="165" spans="1:5" ht="12.75">
      <c r="A165" s="38">
        <f t="shared" si="6"/>
        <v>92</v>
      </c>
      <c r="B165" s="56">
        <f t="shared" si="4"/>
        <v>197.6</v>
      </c>
      <c r="C165" s="38">
        <v>450.5073</v>
      </c>
      <c r="D165" s="38">
        <f t="shared" si="7"/>
        <v>92</v>
      </c>
      <c r="E165" s="56">
        <f t="shared" si="5"/>
        <v>197.6</v>
      </c>
    </row>
    <row r="166" spans="1:5" ht="12.75">
      <c r="A166" s="38">
        <f t="shared" si="6"/>
        <v>93</v>
      </c>
      <c r="B166" s="56">
        <f t="shared" si="4"/>
        <v>199.4</v>
      </c>
      <c r="C166" s="38">
        <v>466.3355</v>
      </c>
      <c r="D166" s="38">
        <f t="shared" si="7"/>
        <v>93</v>
      </c>
      <c r="E166" s="56">
        <f t="shared" si="5"/>
        <v>199.4</v>
      </c>
    </row>
    <row r="167" spans="1:5" ht="12.75">
      <c r="A167" s="38">
        <f t="shared" si="6"/>
        <v>94</v>
      </c>
      <c r="B167" s="56">
        <f t="shared" si="4"/>
        <v>201.20000000000002</v>
      </c>
      <c r="C167" s="38">
        <v>482.07748</v>
      </c>
      <c r="D167" s="38">
        <f t="shared" si="7"/>
        <v>94</v>
      </c>
      <c r="E167" s="56">
        <f t="shared" si="5"/>
        <v>201.20000000000002</v>
      </c>
    </row>
    <row r="168" spans="1:5" ht="12.75">
      <c r="A168" s="38">
        <f t="shared" si="6"/>
        <v>95</v>
      </c>
      <c r="B168" s="56">
        <f t="shared" si="4"/>
        <v>203</v>
      </c>
      <c r="C168" s="38">
        <v>497.73398</v>
      </c>
      <c r="D168" s="38">
        <f t="shared" si="7"/>
        <v>95</v>
      </c>
      <c r="E168" s="56">
        <f t="shared" si="5"/>
        <v>203</v>
      </c>
    </row>
    <row r="169" spans="1:5" ht="12.75">
      <c r="A169" s="38">
        <f t="shared" si="6"/>
        <v>96</v>
      </c>
      <c r="B169" s="56">
        <f t="shared" si="4"/>
        <v>204.8</v>
      </c>
      <c r="C169" s="38">
        <v>516.17065</v>
      </c>
      <c r="D169" s="38">
        <f t="shared" si="7"/>
        <v>96</v>
      </c>
      <c r="E169" s="56">
        <f t="shared" si="5"/>
        <v>204.8</v>
      </c>
    </row>
    <row r="170" spans="1:5" ht="12.75">
      <c r="A170" s="38">
        <f t="shared" si="6"/>
        <v>97</v>
      </c>
      <c r="B170" s="56">
        <f t="shared" si="4"/>
        <v>206.6</v>
      </c>
      <c r="C170" s="38">
        <v>534.5077</v>
      </c>
      <c r="D170" s="38">
        <f t="shared" si="7"/>
        <v>97</v>
      </c>
      <c r="E170" s="56">
        <f t="shared" si="5"/>
        <v>206.6</v>
      </c>
    </row>
    <row r="171" spans="1:5" ht="12.75">
      <c r="A171" s="38">
        <f t="shared" si="6"/>
        <v>98</v>
      </c>
      <c r="B171" s="56">
        <f t="shared" si="4"/>
        <v>208.4</v>
      </c>
      <c r="C171" s="38">
        <v>552.74585</v>
      </c>
      <c r="D171" s="38">
        <f t="shared" si="7"/>
        <v>98</v>
      </c>
      <c r="E171" s="56">
        <f t="shared" si="5"/>
        <v>208.4</v>
      </c>
    </row>
    <row r="172" spans="1:5" ht="12.75">
      <c r="A172" s="38">
        <f t="shared" si="6"/>
        <v>99</v>
      </c>
      <c r="B172" s="56">
        <f t="shared" si="4"/>
        <v>210.20000000000002</v>
      </c>
      <c r="C172" s="38">
        <v>570.8861</v>
      </c>
      <c r="D172" s="38">
        <f t="shared" si="7"/>
        <v>99</v>
      </c>
      <c r="E172" s="56">
        <f t="shared" si="5"/>
        <v>210.20000000000002</v>
      </c>
    </row>
    <row r="173" spans="1:5" ht="12.75">
      <c r="A173" s="38">
        <f t="shared" si="6"/>
        <v>100</v>
      </c>
      <c r="B173" s="56">
        <f t="shared" si="4"/>
        <v>212</v>
      </c>
      <c r="C173" s="38">
        <v>588.929</v>
      </c>
      <c r="D173" s="38">
        <f t="shared" si="7"/>
        <v>100</v>
      </c>
      <c r="E173" s="56">
        <f t="shared" si="5"/>
        <v>212</v>
      </c>
    </row>
    <row r="174" spans="1:5" ht="12.75">
      <c r="A174" s="38">
        <f t="shared" si="6"/>
        <v>101</v>
      </c>
      <c r="B174" s="56">
        <f t="shared" si="4"/>
        <v>213.8</v>
      </c>
      <c r="C174" s="38">
        <v>609.8529</v>
      </c>
      <c r="D174" s="38">
        <f t="shared" si="7"/>
        <v>101</v>
      </c>
      <c r="E174" s="56">
        <f t="shared" si="5"/>
        <v>213.8</v>
      </c>
    </row>
    <row r="175" spans="1:5" ht="12.75">
      <c r="A175" s="38">
        <f t="shared" si="6"/>
        <v>102</v>
      </c>
      <c r="B175" s="56">
        <f t="shared" si="4"/>
        <v>215.6</v>
      </c>
      <c r="C175" s="38">
        <v>630.66516</v>
      </c>
      <c r="D175" s="38">
        <f t="shared" si="7"/>
        <v>102</v>
      </c>
      <c r="E175" s="56">
        <f t="shared" si="5"/>
        <v>215.6</v>
      </c>
    </row>
    <row r="176" spans="1:5" ht="12.75">
      <c r="A176" s="38">
        <f t="shared" si="6"/>
        <v>103</v>
      </c>
      <c r="B176" s="56">
        <f t="shared" si="4"/>
        <v>217.4</v>
      </c>
      <c r="C176" s="38">
        <v>651.3668</v>
      </c>
      <c r="D176" s="38">
        <f t="shared" si="7"/>
        <v>103</v>
      </c>
      <c r="E176" s="56">
        <f t="shared" si="5"/>
        <v>217.4</v>
      </c>
    </row>
    <row r="177" spans="1:5" ht="12.75">
      <c r="A177" s="38">
        <f t="shared" si="6"/>
        <v>104</v>
      </c>
      <c r="B177" s="56">
        <f t="shared" si="4"/>
        <v>219.20000000000002</v>
      </c>
      <c r="C177" s="38">
        <v>671.9587</v>
      </c>
      <c r="D177" s="38">
        <f t="shared" si="7"/>
        <v>104</v>
      </c>
      <c r="E177" s="56">
        <f t="shared" si="5"/>
        <v>219.20000000000002</v>
      </c>
    </row>
    <row r="178" spans="1:5" ht="12.75">
      <c r="A178" s="38">
        <f t="shared" si="6"/>
        <v>105</v>
      </c>
      <c r="B178" s="56">
        <f t="shared" si="4"/>
        <v>221</v>
      </c>
      <c r="C178" s="38">
        <v>692.44165</v>
      </c>
      <c r="D178" s="38">
        <f t="shared" si="7"/>
        <v>105</v>
      </c>
      <c r="E178" s="56">
        <f t="shared" si="5"/>
        <v>221</v>
      </c>
    </row>
    <row r="179" spans="1:5" ht="12.75">
      <c r="A179" s="38">
        <f t="shared" si="6"/>
        <v>106</v>
      </c>
      <c r="B179" s="56">
        <f t="shared" si="4"/>
        <v>222.8</v>
      </c>
      <c r="C179" s="38">
        <v>716.3148</v>
      </c>
      <c r="D179" s="38">
        <f t="shared" si="7"/>
        <v>106</v>
      </c>
      <c r="E179" s="56">
        <f t="shared" si="5"/>
        <v>222.8</v>
      </c>
    </row>
    <row r="180" spans="1:5" ht="12.75">
      <c r="A180" s="38">
        <f t="shared" si="6"/>
        <v>107</v>
      </c>
      <c r="B180" s="56">
        <f t="shared" si="4"/>
        <v>224.6</v>
      </c>
      <c r="C180" s="38">
        <v>740.0623</v>
      </c>
      <c r="D180" s="38">
        <f t="shared" si="7"/>
        <v>107</v>
      </c>
      <c r="E180" s="56">
        <f t="shared" si="5"/>
        <v>224.6</v>
      </c>
    </row>
    <row r="181" spans="1:5" ht="12.75">
      <c r="A181" s="38">
        <f t="shared" si="6"/>
        <v>108</v>
      </c>
      <c r="B181" s="56">
        <f t="shared" si="4"/>
        <v>226.4</v>
      </c>
      <c r="C181" s="38">
        <v>763.68524</v>
      </c>
      <c r="D181" s="38">
        <f t="shared" si="7"/>
        <v>108</v>
      </c>
      <c r="E181" s="56">
        <f t="shared" si="5"/>
        <v>226.4</v>
      </c>
    </row>
    <row r="182" spans="1:5" ht="12.75">
      <c r="A182" s="38">
        <f t="shared" si="6"/>
        <v>109</v>
      </c>
      <c r="B182" s="56">
        <f t="shared" si="4"/>
        <v>228.20000000000002</v>
      </c>
      <c r="C182" s="38">
        <v>787.1846</v>
      </c>
      <c r="D182" s="38">
        <f t="shared" si="7"/>
        <v>109</v>
      </c>
      <c r="E182" s="56">
        <f t="shared" si="5"/>
        <v>228.20000000000002</v>
      </c>
    </row>
    <row r="183" spans="1:5" ht="12.75">
      <c r="A183" s="38">
        <f t="shared" si="6"/>
        <v>110</v>
      </c>
      <c r="B183" s="56">
        <f t="shared" si="4"/>
        <v>230</v>
      </c>
      <c r="C183" s="38">
        <v>810.5612</v>
      </c>
      <c r="D183" s="38">
        <f t="shared" si="7"/>
        <v>110</v>
      </c>
      <c r="E183" s="56">
        <f t="shared" si="5"/>
        <v>230</v>
      </c>
    </row>
    <row r="184" spans="1:5" ht="12.75">
      <c r="A184" s="38">
        <f t="shared" si="6"/>
        <v>111</v>
      </c>
      <c r="B184" s="56">
        <f t="shared" si="4"/>
        <v>231.8</v>
      </c>
      <c r="C184" s="38">
        <v>837.5171</v>
      </c>
      <c r="D184" s="38">
        <f t="shared" si="7"/>
        <v>111</v>
      </c>
      <c r="E184" s="56">
        <f t="shared" si="5"/>
        <v>231.8</v>
      </c>
    </row>
    <row r="185" spans="1:5" ht="12.75">
      <c r="A185" s="38">
        <f t="shared" si="6"/>
        <v>112</v>
      </c>
      <c r="B185" s="56">
        <f t="shared" si="4"/>
        <v>233.6</v>
      </c>
      <c r="C185" s="38">
        <v>864.3329</v>
      </c>
      <c r="D185" s="38">
        <f t="shared" si="7"/>
        <v>112</v>
      </c>
      <c r="E185" s="56">
        <f t="shared" si="5"/>
        <v>233.6</v>
      </c>
    </row>
    <row r="186" spans="1:5" ht="12.75">
      <c r="A186" s="38">
        <f t="shared" si="6"/>
        <v>113</v>
      </c>
      <c r="B186" s="56">
        <f t="shared" si="4"/>
        <v>235.4</v>
      </c>
      <c r="C186" s="38">
        <v>891.00995</v>
      </c>
      <c r="D186" s="38">
        <f t="shared" si="7"/>
        <v>113</v>
      </c>
      <c r="E186" s="56">
        <f t="shared" si="5"/>
        <v>235.4</v>
      </c>
    </row>
    <row r="187" spans="1:5" ht="12.75">
      <c r="A187" s="38">
        <f t="shared" si="6"/>
        <v>114</v>
      </c>
      <c r="B187" s="56">
        <f t="shared" si="4"/>
        <v>237.20000000000002</v>
      </c>
      <c r="C187" s="38">
        <v>917.54913</v>
      </c>
      <c r="D187" s="38">
        <f t="shared" si="7"/>
        <v>114</v>
      </c>
      <c r="E187" s="56">
        <f t="shared" si="5"/>
        <v>237.20000000000002</v>
      </c>
    </row>
    <row r="188" spans="1:5" ht="12.75">
      <c r="A188" s="38">
        <f t="shared" si="6"/>
        <v>115</v>
      </c>
      <c r="B188" s="56">
        <f t="shared" si="4"/>
        <v>239</v>
      </c>
      <c r="C188" s="38">
        <v>943.9516</v>
      </c>
      <c r="D188" s="38">
        <f t="shared" si="7"/>
        <v>115</v>
      </c>
      <c r="E188" s="56">
        <f t="shared" si="5"/>
        <v>239</v>
      </c>
    </row>
    <row r="189" spans="1:5" ht="12.75">
      <c r="A189" s="38">
        <f t="shared" si="6"/>
        <v>116</v>
      </c>
      <c r="B189" s="56">
        <f t="shared" si="4"/>
        <v>240.8</v>
      </c>
      <c r="C189" s="38">
        <v>974.31726</v>
      </c>
      <c r="D189" s="38">
        <f t="shared" si="7"/>
        <v>116</v>
      </c>
      <c r="E189" s="56">
        <f t="shared" si="5"/>
        <v>240.8</v>
      </c>
    </row>
    <row r="190" spans="1:5" ht="12.75">
      <c r="A190" s="38">
        <f t="shared" si="6"/>
        <v>117</v>
      </c>
      <c r="B190" s="56">
        <f t="shared" si="4"/>
        <v>242.6</v>
      </c>
      <c r="C190" s="38">
        <v>1004.5273</v>
      </c>
      <c r="D190" s="38">
        <f t="shared" si="7"/>
        <v>117</v>
      </c>
      <c r="E190" s="56">
        <f t="shared" si="5"/>
        <v>242.6</v>
      </c>
    </row>
    <row r="191" spans="1:5" ht="12.75">
      <c r="A191" s="38">
        <f t="shared" si="6"/>
        <v>118</v>
      </c>
      <c r="B191" s="56">
        <f t="shared" si="4"/>
        <v>244.4</v>
      </c>
      <c r="C191" s="38">
        <v>1034.5828</v>
      </c>
      <c r="D191" s="38">
        <f t="shared" si="7"/>
        <v>118</v>
      </c>
      <c r="E191" s="56">
        <f t="shared" si="5"/>
        <v>244.4</v>
      </c>
    </row>
    <row r="192" spans="1:5" ht="12.75">
      <c r="A192" s="38">
        <f t="shared" si="6"/>
        <v>119</v>
      </c>
      <c r="B192" s="56">
        <f t="shared" si="4"/>
        <v>246.20000000000002</v>
      </c>
      <c r="C192" s="38">
        <v>1064.4851</v>
      </c>
      <c r="D192" s="38">
        <f t="shared" si="7"/>
        <v>119</v>
      </c>
      <c r="E192" s="56">
        <f t="shared" si="5"/>
        <v>246.20000000000002</v>
      </c>
    </row>
    <row r="193" spans="1:5" ht="12.75">
      <c r="A193" s="38">
        <f t="shared" si="6"/>
        <v>120</v>
      </c>
      <c r="B193" s="56">
        <f t="shared" si="4"/>
        <v>248</v>
      </c>
      <c r="C193" s="38">
        <v>1094.2352</v>
      </c>
      <c r="D193" s="38">
        <f t="shared" si="7"/>
        <v>120</v>
      </c>
      <c r="E193" s="56">
        <f t="shared" si="5"/>
        <v>248</v>
      </c>
    </row>
    <row r="194" spans="1:5" ht="12.75">
      <c r="A194" s="38">
        <f t="shared" si="6"/>
        <v>121</v>
      </c>
      <c r="B194" s="56">
        <f t="shared" si="4"/>
        <v>249.8</v>
      </c>
      <c r="C194" s="38">
        <v>1129.726</v>
      </c>
      <c r="D194" s="38">
        <f t="shared" si="7"/>
        <v>121</v>
      </c>
      <c r="E194" s="56">
        <f t="shared" si="5"/>
        <v>249.8</v>
      </c>
    </row>
    <row r="195" spans="1:5" ht="12.75">
      <c r="A195" s="38">
        <f>A194+1</f>
        <v>122</v>
      </c>
      <c r="B195" s="56">
        <f t="shared" si="4"/>
        <v>251.6</v>
      </c>
      <c r="C195" s="38">
        <v>1165.0372</v>
      </c>
      <c r="D195" s="38">
        <f>D194+1</f>
        <v>122</v>
      </c>
      <c r="E195" s="56">
        <f t="shared" si="5"/>
        <v>251.6</v>
      </c>
    </row>
    <row r="196" spans="1:5" ht="12.75">
      <c r="A196" s="38">
        <f t="shared" si="6"/>
        <v>123</v>
      </c>
      <c r="B196" s="56">
        <f aca="true" t="shared" si="8" ref="B196:B213">32+((9/5)*A196)</f>
        <v>253.4</v>
      </c>
      <c r="C196" s="38">
        <v>1200.1702</v>
      </c>
      <c r="D196" s="38">
        <f aca="true" t="shared" si="9" ref="D196:D208">D195+1</f>
        <v>123</v>
      </c>
      <c r="E196" s="56">
        <f aca="true" t="shared" si="10" ref="E196:E213">32+((9/5)*D196)</f>
        <v>253.4</v>
      </c>
    </row>
    <row r="197" spans="1:5" ht="12.75">
      <c r="A197" s="38">
        <f t="shared" si="6"/>
        <v>124</v>
      </c>
      <c r="B197" s="56">
        <f t="shared" si="8"/>
        <v>255.20000000000002</v>
      </c>
      <c r="C197" s="38">
        <v>1235.126</v>
      </c>
      <c r="D197" s="38">
        <f t="shared" si="9"/>
        <v>124</v>
      </c>
      <c r="E197" s="56">
        <f t="shared" si="10"/>
        <v>255.20000000000002</v>
      </c>
    </row>
    <row r="198" spans="1:5" ht="12.75">
      <c r="A198" s="38">
        <f t="shared" si="6"/>
        <v>125</v>
      </c>
      <c r="B198" s="56">
        <f t="shared" si="8"/>
        <v>257</v>
      </c>
      <c r="C198" s="38">
        <v>1269.9061</v>
      </c>
      <c r="D198" s="38">
        <f t="shared" si="9"/>
        <v>125</v>
      </c>
      <c r="E198" s="56">
        <f t="shared" si="10"/>
        <v>257</v>
      </c>
    </row>
    <row r="199" spans="1:5" ht="12.75">
      <c r="A199" s="38">
        <f t="shared" si="6"/>
        <v>126</v>
      </c>
      <c r="B199" s="56">
        <f t="shared" si="8"/>
        <v>258.8</v>
      </c>
      <c r="C199" s="38">
        <v>1304.512</v>
      </c>
      <c r="D199" s="38">
        <f t="shared" si="9"/>
        <v>126</v>
      </c>
      <c r="E199" s="56">
        <f t="shared" si="10"/>
        <v>258.8</v>
      </c>
    </row>
    <row r="200" spans="1:5" ht="12.75">
      <c r="A200" s="38">
        <f t="shared" si="6"/>
        <v>127</v>
      </c>
      <c r="B200" s="56">
        <f t="shared" si="8"/>
        <v>260.6</v>
      </c>
      <c r="C200" s="38">
        <v>1338.9448</v>
      </c>
      <c r="D200" s="38">
        <f t="shared" si="9"/>
        <v>127</v>
      </c>
      <c r="E200" s="56">
        <f t="shared" si="10"/>
        <v>260.6</v>
      </c>
    </row>
    <row r="201" spans="1:5" ht="12.75">
      <c r="A201" s="38">
        <f t="shared" si="6"/>
        <v>128</v>
      </c>
      <c r="B201" s="56">
        <f t="shared" si="8"/>
        <v>262.4</v>
      </c>
      <c r="C201" s="38">
        <v>1375.7065</v>
      </c>
      <c r="D201" s="38">
        <f t="shared" si="9"/>
        <v>128</v>
      </c>
      <c r="E201" s="56">
        <f t="shared" si="10"/>
        <v>262.4</v>
      </c>
    </row>
    <row r="202" spans="1:5" ht="12.75">
      <c r="A202" s="38">
        <f t="shared" si="6"/>
        <v>129</v>
      </c>
      <c r="B202" s="56">
        <f t="shared" si="8"/>
        <v>264.20000000000005</v>
      </c>
      <c r="C202" s="38">
        <v>1413.948</v>
      </c>
      <c r="D202" s="38">
        <f t="shared" si="9"/>
        <v>129</v>
      </c>
      <c r="E202" s="56">
        <f t="shared" si="10"/>
        <v>264.20000000000005</v>
      </c>
    </row>
    <row r="203" spans="1:5" ht="12.75">
      <c r="A203" s="38">
        <f t="shared" si="6"/>
        <v>130</v>
      </c>
      <c r="B203" s="56">
        <f t="shared" si="8"/>
        <v>266</v>
      </c>
      <c r="C203" s="38">
        <v>1451.9993</v>
      </c>
      <c r="D203" s="38">
        <f t="shared" si="9"/>
        <v>130</v>
      </c>
      <c r="E203" s="56">
        <f t="shared" si="10"/>
        <v>266</v>
      </c>
    </row>
    <row r="204" spans="1:5" ht="12.75">
      <c r="A204" s="38">
        <f t="shared" si="6"/>
        <v>131</v>
      </c>
      <c r="B204" s="56">
        <f t="shared" si="8"/>
        <v>267.8</v>
      </c>
      <c r="C204" s="38">
        <v>1493.5723</v>
      </c>
      <c r="D204" s="38">
        <f t="shared" si="9"/>
        <v>131</v>
      </c>
      <c r="E204" s="56">
        <f t="shared" si="10"/>
        <v>267.8</v>
      </c>
    </row>
    <row r="205" spans="1:5" ht="12.75">
      <c r="A205" s="38">
        <f t="shared" si="6"/>
        <v>132</v>
      </c>
      <c r="B205" s="56">
        <f t="shared" si="8"/>
        <v>269.6</v>
      </c>
      <c r="C205" s="38">
        <v>1534.9401</v>
      </c>
      <c r="D205" s="38">
        <f t="shared" si="9"/>
        <v>132</v>
      </c>
      <c r="E205" s="56">
        <f t="shared" si="10"/>
        <v>269.6</v>
      </c>
    </row>
    <row r="206" spans="1:5" ht="12.75">
      <c r="A206" s="38">
        <f t="shared" si="6"/>
        <v>133</v>
      </c>
      <c r="B206" s="56">
        <f t="shared" si="8"/>
        <v>271.4</v>
      </c>
      <c r="C206" s="38">
        <v>1576.1035</v>
      </c>
      <c r="D206" s="38">
        <f t="shared" si="9"/>
        <v>133</v>
      </c>
      <c r="E206" s="56">
        <f t="shared" si="10"/>
        <v>271.4</v>
      </c>
    </row>
    <row r="207" spans="1:5" ht="12.75">
      <c r="A207" s="38">
        <f t="shared" si="6"/>
        <v>134</v>
      </c>
      <c r="B207" s="56">
        <f t="shared" si="8"/>
        <v>273.20000000000005</v>
      </c>
      <c r="C207" s="38">
        <v>1619.2765</v>
      </c>
      <c r="D207" s="38">
        <f t="shared" si="9"/>
        <v>134</v>
      </c>
      <c r="E207" s="56">
        <f t="shared" si="10"/>
        <v>273.20000000000005</v>
      </c>
    </row>
    <row r="208" spans="1:5" ht="12.75">
      <c r="A208" s="38">
        <f t="shared" si="6"/>
        <v>135</v>
      </c>
      <c r="B208" s="56">
        <f t="shared" si="8"/>
        <v>275</v>
      </c>
      <c r="C208" s="38">
        <v>1664.9349</v>
      </c>
      <c r="D208" s="38">
        <f t="shared" si="9"/>
        <v>135</v>
      </c>
      <c r="E208" s="56">
        <f t="shared" si="10"/>
        <v>275</v>
      </c>
    </row>
    <row r="209" spans="1:5" ht="12.75">
      <c r="A209" s="38">
        <f>A208+1</f>
        <v>136</v>
      </c>
      <c r="B209" s="56">
        <f t="shared" si="8"/>
        <v>276.8</v>
      </c>
      <c r="C209" s="38">
        <v>1710.37</v>
      </c>
      <c r="D209" s="38">
        <f>D208+1</f>
        <v>136</v>
      </c>
      <c r="E209" s="56">
        <f t="shared" si="10"/>
        <v>276.8</v>
      </c>
    </row>
    <row r="210" spans="1:5" ht="12.75">
      <c r="A210" s="38">
        <f>A209+1</f>
        <v>137</v>
      </c>
      <c r="B210" s="56">
        <f t="shared" si="8"/>
        <v>278.6</v>
      </c>
      <c r="C210" s="38">
        <v>1755.5837</v>
      </c>
      <c r="D210" s="38">
        <f>D209+1</f>
        <v>137</v>
      </c>
      <c r="E210" s="56">
        <f t="shared" si="10"/>
        <v>278.6</v>
      </c>
    </row>
    <row r="211" spans="1:5" ht="12.75">
      <c r="A211" s="38">
        <f>A210+1</f>
        <v>138</v>
      </c>
      <c r="B211" s="56">
        <f t="shared" si="8"/>
        <v>280.4</v>
      </c>
      <c r="C211" s="38">
        <v>1800.5774</v>
      </c>
      <c r="D211" s="38">
        <f>D210+1</f>
        <v>138</v>
      </c>
      <c r="E211" s="56">
        <f t="shared" si="10"/>
        <v>280.4</v>
      </c>
    </row>
    <row r="212" spans="1:5" ht="12.75">
      <c r="A212" s="38">
        <f>A211+1</f>
        <v>139</v>
      </c>
      <c r="B212" s="56">
        <f t="shared" si="8"/>
        <v>282.20000000000005</v>
      </c>
      <c r="C212" s="38">
        <v>1845.8402</v>
      </c>
      <c r="D212" s="38">
        <f>D211+1</f>
        <v>139</v>
      </c>
      <c r="E212" s="56">
        <f t="shared" si="10"/>
        <v>282.20000000000005</v>
      </c>
    </row>
    <row r="213" spans="1:5" ht="12.75">
      <c r="A213" s="38">
        <f>A212+1</f>
        <v>140</v>
      </c>
      <c r="B213" s="56">
        <f t="shared" si="8"/>
        <v>284</v>
      </c>
      <c r="C213" s="38">
        <v>1895.2594</v>
      </c>
      <c r="D213" s="38">
        <f>D212+1</f>
        <v>140</v>
      </c>
      <c r="E213" s="56">
        <f t="shared" si="10"/>
        <v>284</v>
      </c>
    </row>
  </sheetData>
  <sheetProtection password="C59B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Worthington Cresysenssac</dc:creator>
  <cp:keywords/>
  <dc:description/>
  <cp:lastModifiedBy>Brent Stiles</cp:lastModifiedBy>
  <cp:lastPrinted>2003-04-30T16:17:03Z</cp:lastPrinted>
  <dcterms:created xsi:type="dcterms:W3CDTF">1998-02-13T13:06:22Z</dcterms:created>
  <dcterms:modified xsi:type="dcterms:W3CDTF">2015-06-19T16:54:08Z</dcterms:modified>
  <cp:category/>
  <cp:version/>
  <cp:contentType/>
  <cp:contentStatus/>
</cp:coreProperties>
</file>